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雪止め金具設置個数" sheetId="1" r:id="rId1"/>
  </sheets>
  <definedNames>
    <definedName name="_xlnm.Print_Area" localSheetId="0">'雪止め金具設置個数'!$A$1:$K$70</definedName>
  </definedNames>
  <calcPr fullCalcOnLoad="1"/>
</workbook>
</file>

<file path=xl/sharedStrings.xml><?xml version="1.0" encoding="utf-8"?>
<sst xmlns="http://schemas.openxmlformats.org/spreadsheetml/2006/main" count="57" uniqueCount="53">
  <si>
    <t>θ</t>
  </si>
  <si>
    <t>屋根勾配（寸勾配→deg換算）</t>
  </si>
  <si>
    <t>屋根勾配（deg→ラジアン換算）</t>
  </si>
  <si>
    <t>g</t>
  </si>
  <si>
    <t>重力加速度</t>
  </si>
  <si>
    <t>m/s~2</t>
  </si>
  <si>
    <t>屋根長換算勾配による立ち上がり高さ</t>
  </si>
  <si>
    <t>棟から軒先までの水平長さ</t>
  </si>
  <si>
    <t>屋根長</t>
  </si>
  <si>
    <t>m</t>
  </si>
  <si>
    <t>m</t>
  </si>
  <si>
    <t>雪止め金具の最低必要個数</t>
  </si>
  <si>
    <t>個</t>
  </si>
  <si>
    <t>列</t>
  </si>
  <si>
    <t>deg</t>
  </si>
  <si>
    <t>m</t>
  </si>
  <si>
    <t>A+B</t>
  </si>
  <si>
    <t>C</t>
  </si>
  <si>
    <t>桁行長</t>
  </si>
  <si>
    <t>屋根面積</t>
  </si>
  <si>
    <t>m2</t>
  </si>
  <si>
    <t>購入個数</t>
  </si>
  <si>
    <t>一列当たり必要個数</t>
  </si>
  <si>
    <t>取り付け列数</t>
  </si>
  <si>
    <t>　鉄板などつるつるの表面仕上げは0.1以下、
　粗面では0.2～0.3としてください</t>
  </si>
  <si>
    <t>　任　意</t>
  </si>
  <si>
    <t>　任　意</t>
  </si>
  <si>
    <t>屋根面の雪止め金具設置個数と間隔の簡易計算</t>
  </si>
  <si>
    <t>　5/10勾配 （5寸勾配）の屋根なら0.5を、
　3/10勾配なら0.3を入力してください。</t>
  </si>
  <si>
    <r>
      <t>①屋根勾配</t>
    </r>
    <r>
      <rPr>
        <b/>
        <sz val="11"/>
        <rFont val="Symbol"/>
        <family val="1"/>
      </rPr>
      <t></t>
    </r>
    <r>
      <rPr>
        <b/>
        <sz val="11"/>
        <rFont val="ＭＳ Ｐゴシック"/>
        <family val="3"/>
      </rPr>
      <t>を入力してください</t>
    </r>
  </si>
  <si>
    <r>
      <t>②動摩擦係数</t>
    </r>
    <r>
      <rPr>
        <b/>
        <sz val="11"/>
        <rFont val="Symbol"/>
        <family val="1"/>
      </rPr>
      <t></t>
    </r>
    <r>
      <rPr>
        <b/>
        <sz val="11"/>
        <rFont val="ＭＳ Ｐゴシック"/>
        <family val="3"/>
      </rPr>
      <t>kを入力してください</t>
    </r>
  </si>
  <si>
    <t>③棟から軒先までの水平長さA+B（m）を入力してください</t>
  </si>
  <si>
    <t>④桁行長D（m）を入力してください</t>
  </si>
  <si>
    <t>⑤設計用屋根上の積雪深（m）を入力してください</t>
  </si>
  <si>
    <t>　地方公共団体が定めている設計用屋根上積雪深さを使用すること</t>
  </si>
  <si>
    <t>⑥雪止め金具１個当たりの設置強度（KN）を入力してください</t>
  </si>
  <si>
    <t>⑦桁行方向の金具設置間隔E（m）を入力してください</t>
  </si>
  <si>
    <t>　軒先部分は巻きだれ防止のため、0.5m以下とすること</t>
  </si>
  <si>
    <t>　北海道は3</t>
  </si>
  <si>
    <t>片流れ屋根での金具購入と取り付けの目安（参考）</t>
  </si>
  <si>
    <t>列数距離（F）</t>
  </si>
  <si>
    <t>注１）切妻屋根では、この個数の倍の数量が必要です。</t>
  </si>
  <si>
    <t>注２）複雑な屋根形状での、金具配置の仕方は、別途検討を必要とします。</t>
  </si>
  <si>
    <r>
      <t xml:space="preserve">0&lt; </t>
    </r>
    <r>
      <rPr>
        <b/>
        <sz val="14"/>
        <color indexed="12"/>
        <rFont val="Symbol"/>
        <family val="1"/>
      </rPr>
      <t>k</t>
    </r>
    <r>
      <rPr>
        <b/>
        <sz val="14"/>
        <rFont val="ＭＳ Ｐゴシック"/>
        <family val="3"/>
      </rPr>
      <t xml:space="preserve"> &lt; 1</t>
    </r>
  </si>
  <si>
    <r>
      <t>　</t>
    </r>
    <r>
      <rPr>
        <b/>
        <sz val="14"/>
        <color indexed="12"/>
        <rFont val="Century"/>
        <family val="1"/>
      </rPr>
      <t>E</t>
    </r>
  </si>
  <si>
    <r>
      <t>　</t>
    </r>
    <r>
      <rPr>
        <b/>
        <sz val="12"/>
        <color indexed="12"/>
        <rFont val="Century"/>
        <family val="1"/>
      </rPr>
      <t>D</t>
    </r>
  </si>
  <si>
    <r>
      <t>　</t>
    </r>
    <r>
      <rPr>
        <b/>
        <sz val="14"/>
        <color indexed="12"/>
        <rFont val="Century"/>
        <family val="1"/>
      </rPr>
      <t>A+B</t>
    </r>
  </si>
  <si>
    <r>
      <t xml:space="preserve">0&lt; </t>
    </r>
    <r>
      <rPr>
        <b/>
        <sz val="14"/>
        <color indexed="12"/>
        <rFont val="Symbol"/>
        <family val="1"/>
      </rPr>
      <t></t>
    </r>
    <r>
      <rPr>
        <b/>
        <sz val="14"/>
        <rFont val="ＭＳ Ｐゴシック"/>
        <family val="3"/>
      </rPr>
      <t xml:space="preserve"> &lt; 1</t>
    </r>
  </si>
  <si>
    <r>
      <t>⑧積雪密度（KN/m</t>
    </r>
    <r>
      <rPr>
        <b/>
        <vertAlign val="superscript"/>
        <sz val="11"/>
        <rFont val="ＭＳ Ｐゴシック"/>
        <family val="3"/>
      </rPr>
      <t>3</t>
    </r>
    <r>
      <rPr>
        <b/>
        <sz val="11"/>
        <rFont val="ＭＳ Ｐゴシック"/>
        <family val="3"/>
      </rPr>
      <t>）を入力してください</t>
    </r>
  </si>
  <si>
    <r>
      <t>個/m</t>
    </r>
    <r>
      <rPr>
        <b/>
        <vertAlign val="superscript"/>
        <sz val="14"/>
        <rFont val="MS UI Gothic"/>
        <family val="3"/>
      </rPr>
      <t>2</t>
    </r>
  </si>
  <si>
    <t>この計算で、屋根面の雪止め金具設置個数と間隔を計算することができます。各項目に値を入力すると、結果が表示されます。
イラストを参考に、値を入力してください。</t>
  </si>
  <si>
    <t>この計算式は、次の書籍に記載されている計算式に基づき作成しております。
●高倉政寛、伊東敏幸、苫米地司：勾配屋根に取り付けられる雪止め
　 金具の評価について、日本建築学会技術報告集，第17号P67-70，
　 2003.6</t>
  </si>
  <si>
    <t>　任　意
　公庫工事標準仕様書では、60kg＝0.6KN
　強度はメーカー推奨値を参照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</si>
</sst>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MS UI Gothic"/>
      <family val="3"/>
    </font>
    <font>
      <sz val="10"/>
      <name val="MS UI Gothic"/>
      <family val="3"/>
    </font>
    <font>
      <b/>
      <sz val="11"/>
      <name val="ＭＳ Ｐゴシック"/>
      <family val="3"/>
    </font>
    <font>
      <sz val="10.5"/>
      <name val="MS UI Gothic"/>
      <family val="3"/>
    </font>
    <font>
      <b/>
      <sz val="12"/>
      <name val="ＭＳ Ｐ明朝"/>
      <family val="1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Symbol"/>
      <family val="1"/>
    </font>
    <font>
      <sz val="9"/>
      <name val="MS UI Gothic"/>
      <family val="3"/>
    </font>
    <font>
      <b/>
      <sz val="14"/>
      <color indexed="12"/>
      <name val="Symbol"/>
      <family val="1"/>
    </font>
    <font>
      <b/>
      <sz val="12"/>
      <color indexed="12"/>
      <name val="Century"/>
      <family val="1"/>
    </font>
    <font>
      <b/>
      <sz val="12"/>
      <color indexed="12"/>
      <name val="MS UI Gothic"/>
      <family val="3"/>
    </font>
    <font>
      <b/>
      <sz val="14"/>
      <color indexed="12"/>
      <name val="ＭＳ Ｐゴシック"/>
      <family val="3"/>
    </font>
    <font>
      <b/>
      <sz val="14"/>
      <color indexed="12"/>
      <name val="Century"/>
      <family val="1"/>
    </font>
    <font>
      <b/>
      <vertAlign val="superscript"/>
      <sz val="11"/>
      <name val="ＭＳ Ｐゴシック"/>
      <family val="3"/>
    </font>
    <font>
      <b/>
      <vertAlign val="superscript"/>
      <sz val="14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left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16" fillId="0" borderId="6" xfId="0" applyFont="1" applyFill="1" applyBorder="1" applyAlignment="1" applyProtection="1">
      <alignment horizontal="left" vertical="center"/>
      <protection/>
    </xf>
    <xf numFmtId="0" fontId="15" fillId="0" borderId="6" xfId="0" applyFont="1" applyFill="1" applyBorder="1" applyAlignment="1" applyProtection="1">
      <alignment horizontal="left" vertical="center"/>
      <protection/>
    </xf>
    <xf numFmtId="0" fontId="6" fillId="0" borderId="6" xfId="0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vertical="center"/>
      <protection/>
    </xf>
    <xf numFmtId="177" fontId="0" fillId="2" borderId="8" xfId="0" applyNumberFormat="1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6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5" fillId="4" borderId="0" xfId="0" applyFont="1" applyFill="1" applyAlignment="1" applyProtection="1">
      <alignment horizontal="left" vertical="center" wrapText="1"/>
      <protection/>
    </xf>
    <xf numFmtId="0" fontId="5" fillId="4" borderId="0" xfId="0" applyFont="1" applyFill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76" fontId="2" fillId="0" borderId="24" xfId="0" applyNumberFormat="1" applyFont="1" applyBorder="1" applyAlignment="1" applyProtection="1">
      <alignment horizontal="left" vertical="center"/>
      <protection/>
    </xf>
    <xf numFmtId="176" fontId="2" fillId="0" borderId="25" xfId="0" applyNumberFormat="1" applyFont="1" applyBorder="1" applyAlignment="1" applyProtection="1">
      <alignment horizontal="left" vertical="center"/>
      <protection/>
    </xf>
    <xf numFmtId="176" fontId="2" fillId="0" borderId="26" xfId="0" applyNumberFormat="1" applyFont="1" applyBorder="1" applyAlignment="1" applyProtection="1">
      <alignment horizontal="left" vertical="center"/>
      <protection/>
    </xf>
    <xf numFmtId="176" fontId="8" fillId="0" borderId="27" xfId="0" applyNumberFormat="1" applyFont="1" applyBorder="1" applyAlignment="1" applyProtection="1">
      <alignment horizontal="center" vertical="center"/>
      <protection/>
    </xf>
    <xf numFmtId="176" fontId="8" fillId="0" borderId="28" xfId="0" applyNumberFormat="1" applyFont="1" applyBorder="1" applyAlignment="1" applyProtection="1">
      <alignment horizontal="center" vertical="center"/>
      <protection/>
    </xf>
    <xf numFmtId="176" fontId="8" fillId="0" borderId="29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30" xfId="0" applyNumberFormat="1" applyFont="1" applyBorder="1" applyAlignment="1" applyProtection="1">
      <alignment horizontal="center" vertical="center"/>
      <protection/>
    </xf>
    <xf numFmtId="176" fontId="8" fillId="0" borderId="3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7A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114300</xdr:rowOff>
    </xdr:from>
    <xdr:to>
      <xdr:col>5</xdr:col>
      <xdr:colOff>571500</xdr:colOff>
      <xdr:row>15</xdr:row>
      <xdr:rowOff>190500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23900"/>
          <a:ext cx="3771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tabSelected="1" zoomScale="85" zoomScaleNormal="85" workbookViewId="0" topLeftCell="A1">
      <selection activeCell="N14" sqref="N13:N14"/>
    </sheetView>
  </sheetViews>
  <sheetFormatPr defaultColWidth="9.00390625" defaultRowHeight="13.5"/>
  <cols>
    <col min="1" max="1" width="2.625" style="3" customWidth="1"/>
    <col min="2" max="2" width="13.125" style="3" customWidth="1"/>
    <col min="3" max="5" width="9.00390625" style="3" customWidth="1"/>
    <col min="6" max="6" width="8.375" style="3" customWidth="1"/>
    <col min="7" max="7" width="1.00390625" style="3" customWidth="1"/>
    <col min="8" max="9" width="9.00390625" style="3" customWidth="1"/>
    <col min="10" max="10" width="12.625" style="3" customWidth="1"/>
    <col min="11" max="11" width="20.875" style="3" customWidth="1"/>
    <col min="12" max="12" width="9.00390625" style="3" customWidth="1"/>
    <col min="13" max="13" width="9.25390625" style="3" customWidth="1"/>
    <col min="14" max="14" width="43.625" style="3" customWidth="1"/>
    <col min="15" max="16384" width="9.00390625" style="3" customWidth="1"/>
  </cols>
  <sheetData>
    <row r="1" spans="1:14" ht="17.2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1"/>
      <c r="M1" s="2"/>
      <c r="N1" s="2"/>
    </row>
    <row r="2" spans="1:14" ht="17.25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  <c r="L2" s="1"/>
      <c r="M2" s="2"/>
      <c r="N2" s="2"/>
    </row>
    <row r="4" spans="1:11" ht="13.5">
      <c r="A4" s="4"/>
      <c r="B4" s="5"/>
      <c r="C4" s="5"/>
      <c r="D4" s="5"/>
      <c r="E4" s="5"/>
      <c r="F4" s="6"/>
      <c r="H4" s="39" t="s">
        <v>50</v>
      </c>
      <c r="I4" s="39"/>
      <c r="J4" s="39"/>
      <c r="K4" s="39"/>
    </row>
    <row r="5" spans="1:11" ht="13.5">
      <c r="A5" s="8"/>
      <c r="B5" s="9"/>
      <c r="C5" s="9"/>
      <c r="D5" s="9"/>
      <c r="E5" s="9"/>
      <c r="F5" s="10"/>
      <c r="H5" s="39"/>
      <c r="I5" s="39"/>
      <c r="J5" s="39"/>
      <c r="K5" s="39"/>
    </row>
    <row r="6" spans="1:11" ht="13.5">
      <c r="A6" s="8"/>
      <c r="B6" s="9"/>
      <c r="C6" s="9"/>
      <c r="D6" s="9"/>
      <c r="E6" s="9"/>
      <c r="F6" s="10"/>
      <c r="H6" s="39"/>
      <c r="I6" s="39"/>
      <c r="J6" s="39"/>
      <c r="K6" s="39"/>
    </row>
    <row r="7" spans="1:11" ht="13.5">
      <c r="A7" s="8"/>
      <c r="B7" s="9"/>
      <c r="C7" s="9"/>
      <c r="D7" s="9"/>
      <c r="E7" s="9"/>
      <c r="F7" s="10"/>
      <c r="H7" s="39"/>
      <c r="I7" s="39"/>
      <c r="J7" s="39"/>
      <c r="K7" s="39"/>
    </row>
    <row r="8" spans="1:11" ht="13.5">
      <c r="A8" s="8"/>
      <c r="B8" s="9"/>
      <c r="C8" s="9"/>
      <c r="D8" s="9"/>
      <c r="E8" s="9"/>
      <c r="F8" s="10"/>
      <c r="H8" s="39"/>
      <c r="I8" s="39"/>
      <c r="J8" s="39"/>
      <c r="K8" s="39"/>
    </row>
    <row r="9" spans="1:11" ht="14.25" thickBot="1">
      <c r="A9" s="8"/>
      <c r="B9" s="9"/>
      <c r="C9" s="9"/>
      <c r="D9" s="9"/>
      <c r="E9" s="9"/>
      <c r="F9" s="10"/>
      <c r="H9" s="7"/>
      <c r="I9" s="7"/>
      <c r="J9" s="7"/>
      <c r="K9" s="7"/>
    </row>
    <row r="10" spans="1:11" ht="13.5">
      <c r="A10" s="8"/>
      <c r="B10" s="9"/>
      <c r="C10" s="9"/>
      <c r="D10" s="9"/>
      <c r="E10" s="9"/>
      <c r="F10" s="10"/>
      <c r="H10" s="40" t="s">
        <v>51</v>
      </c>
      <c r="I10" s="41"/>
      <c r="J10" s="41"/>
      <c r="K10" s="42"/>
    </row>
    <row r="11" spans="1:11" ht="13.5">
      <c r="A11" s="8"/>
      <c r="B11" s="9"/>
      <c r="C11" s="9"/>
      <c r="D11" s="9"/>
      <c r="E11" s="9"/>
      <c r="F11" s="10"/>
      <c r="H11" s="43"/>
      <c r="I11" s="44"/>
      <c r="J11" s="44"/>
      <c r="K11" s="45"/>
    </row>
    <row r="12" spans="1:11" ht="13.5">
      <c r="A12" s="8"/>
      <c r="B12" s="9"/>
      <c r="C12" s="9"/>
      <c r="D12" s="9"/>
      <c r="E12" s="9"/>
      <c r="F12" s="10"/>
      <c r="H12" s="43"/>
      <c r="I12" s="44"/>
      <c r="J12" s="44"/>
      <c r="K12" s="45"/>
    </row>
    <row r="13" spans="1:11" ht="13.5">
      <c r="A13" s="8"/>
      <c r="B13" s="9"/>
      <c r="C13" s="9"/>
      <c r="D13" s="9"/>
      <c r="E13" s="9"/>
      <c r="F13" s="10"/>
      <c r="H13" s="43"/>
      <c r="I13" s="44"/>
      <c r="J13" s="44"/>
      <c r="K13" s="45"/>
    </row>
    <row r="14" spans="1:11" ht="13.5">
      <c r="A14" s="8"/>
      <c r="B14" s="9"/>
      <c r="C14" s="9"/>
      <c r="D14" s="9"/>
      <c r="E14" s="9"/>
      <c r="F14" s="10"/>
      <c r="H14" s="43"/>
      <c r="I14" s="44"/>
      <c r="J14" s="44"/>
      <c r="K14" s="45"/>
    </row>
    <row r="15" spans="1:11" ht="13.5">
      <c r="A15" s="8"/>
      <c r="B15" s="9"/>
      <c r="C15" s="9"/>
      <c r="D15" s="9"/>
      <c r="E15" s="9"/>
      <c r="F15" s="10"/>
      <c r="H15" s="43"/>
      <c r="I15" s="44"/>
      <c r="J15" s="44"/>
      <c r="K15" s="45"/>
    </row>
    <row r="16" spans="1:11" ht="24" customHeight="1" thickBot="1">
      <c r="A16" s="8"/>
      <c r="B16" s="9"/>
      <c r="C16" s="9"/>
      <c r="D16" s="9"/>
      <c r="E16" s="9"/>
      <c r="F16" s="10"/>
      <c r="H16" s="46"/>
      <c r="I16" s="47"/>
      <c r="J16" s="47"/>
      <c r="K16" s="48"/>
    </row>
    <row r="17" spans="1:6" ht="13.5">
      <c r="A17" s="5"/>
      <c r="B17" s="5"/>
      <c r="C17" s="5"/>
      <c r="D17" s="5"/>
      <c r="E17" s="5"/>
      <c r="F17" s="5"/>
    </row>
    <row r="18" ht="15">
      <c r="A18" s="11" t="s">
        <v>29</v>
      </c>
    </row>
    <row r="19" ht="6" customHeight="1" thickBot="1"/>
    <row r="20" spans="2:11" ht="27" customHeight="1" thickBot="1">
      <c r="B20" s="12" t="s">
        <v>47</v>
      </c>
      <c r="C20" s="51"/>
      <c r="D20" s="52"/>
      <c r="E20" s="52"/>
      <c r="F20" s="53"/>
      <c r="H20" s="49" t="s">
        <v>28</v>
      </c>
      <c r="I20" s="50"/>
      <c r="J20" s="50"/>
      <c r="K20" s="50"/>
    </row>
    <row r="22" ht="15">
      <c r="A22" s="11" t="s">
        <v>30</v>
      </c>
    </row>
    <row r="23" ht="6" customHeight="1" thickBot="1"/>
    <row r="24" spans="2:11" ht="27" customHeight="1" thickBot="1">
      <c r="B24" s="13" t="s">
        <v>43</v>
      </c>
      <c r="C24" s="64"/>
      <c r="D24" s="65"/>
      <c r="E24" s="65"/>
      <c r="F24" s="66"/>
      <c r="H24" s="49" t="s">
        <v>24</v>
      </c>
      <c r="I24" s="50"/>
      <c r="J24" s="50"/>
      <c r="K24" s="50"/>
    </row>
    <row r="25" ht="13.5" customHeight="1"/>
    <row r="26" ht="13.5">
      <c r="A26" s="11" t="s">
        <v>31</v>
      </c>
    </row>
    <row r="27" ht="6" customHeight="1" thickBot="1"/>
    <row r="28" spans="2:11" ht="27" customHeight="1" thickBot="1">
      <c r="B28" s="14" t="s">
        <v>46</v>
      </c>
      <c r="C28" s="64"/>
      <c r="D28" s="65"/>
      <c r="E28" s="65"/>
      <c r="F28" s="66"/>
      <c r="H28" s="49" t="s">
        <v>25</v>
      </c>
      <c r="I28" s="50"/>
      <c r="J28" s="50"/>
      <c r="K28" s="50"/>
    </row>
    <row r="30" ht="13.5">
      <c r="A30" s="11" t="s">
        <v>32</v>
      </c>
    </row>
    <row r="31" ht="6" customHeight="1" thickBot="1"/>
    <row r="32" spans="2:11" ht="27" customHeight="1" thickBot="1">
      <c r="B32" s="15" t="s">
        <v>45</v>
      </c>
      <c r="C32" s="64"/>
      <c r="D32" s="65"/>
      <c r="E32" s="65"/>
      <c r="F32" s="66"/>
      <c r="H32" s="50" t="s">
        <v>26</v>
      </c>
      <c r="I32" s="50"/>
      <c r="J32" s="50"/>
      <c r="K32" s="50"/>
    </row>
    <row r="34" ht="13.5">
      <c r="A34" s="11" t="s">
        <v>33</v>
      </c>
    </row>
    <row r="35" ht="6" customHeight="1" thickBot="1"/>
    <row r="36" spans="2:11" ht="27" customHeight="1" thickBot="1">
      <c r="B36" s="16"/>
      <c r="C36" s="64"/>
      <c r="D36" s="65"/>
      <c r="E36" s="65"/>
      <c r="F36" s="66"/>
      <c r="H36" s="50" t="s">
        <v>34</v>
      </c>
      <c r="I36" s="50"/>
      <c r="J36" s="50"/>
      <c r="K36" s="50"/>
    </row>
    <row r="38" ht="13.5">
      <c r="A38" s="11" t="s">
        <v>35</v>
      </c>
    </row>
    <row r="39" ht="6" customHeight="1" thickBot="1"/>
    <row r="40" spans="3:11" ht="44.25" customHeight="1" thickBot="1">
      <c r="C40" s="64"/>
      <c r="D40" s="65"/>
      <c r="E40" s="65"/>
      <c r="F40" s="66"/>
      <c r="H40" s="49" t="s">
        <v>52</v>
      </c>
      <c r="I40" s="50"/>
      <c r="J40" s="50"/>
      <c r="K40" s="50"/>
    </row>
    <row r="42" ht="13.5">
      <c r="A42" s="11" t="s">
        <v>36</v>
      </c>
    </row>
    <row r="43" ht="6" customHeight="1" thickBot="1"/>
    <row r="44" spans="2:11" ht="27" customHeight="1" thickBot="1">
      <c r="B44" s="17" t="s">
        <v>44</v>
      </c>
      <c r="C44" s="64"/>
      <c r="D44" s="65"/>
      <c r="E44" s="65"/>
      <c r="F44" s="66"/>
      <c r="H44" s="50" t="s">
        <v>37</v>
      </c>
      <c r="I44" s="50"/>
      <c r="J44" s="50"/>
      <c r="K44" s="50"/>
    </row>
    <row r="46" ht="15.75">
      <c r="A46" s="11" t="s">
        <v>48</v>
      </c>
    </row>
    <row r="47" ht="6" customHeight="1" thickBot="1"/>
    <row r="48" spans="3:11" ht="27" customHeight="1" thickBot="1">
      <c r="C48" s="64"/>
      <c r="D48" s="65"/>
      <c r="E48" s="65"/>
      <c r="F48" s="66"/>
      <c r="H48" s="50" t="s">
        <v>38</v>
      </c>
      <c r="I48" s="50"/>
      <c r="J48" s="50"/>
      <c r="K48" s="50"/>
    </row>
    <row r="50" ht="14.25" thickBot="1">
      <c r="K50" s="18"/>
    </row>
    <row r="51" spans="2:11" ht="13.5" customHeight="1">
      <c r="B51" s="63" t="s">
        <v>11</v>
      </c>
      <c r="C51" s="63"/>
      <c r="D51" s="63"/>
      <c r="E51" s="63"/>
      <c r="F51" s="63"/>
      <c r="H51" s="57">
        <f>IF(C40&gt;0,(C48*C36*(SIN(D64)-C24*COS(D64)))/C40,"")</f>
      </c>
      <c r="I51" s="58"/>
      <c r="J51" s="58"/>
      <c r="K51" s="54" t="s">
        <v>49</v>
      </c>
    </row>
    <row r="52" spans="2:11" ht="13.5" customHeight="1">
      <c r="B52" s="63"/>
      <c r="C52" s="63"/>
      <c r="D52" s="63"/>
      <c r="E52" s="63"/>
      <c r="F52" s="63"/>
      <c r="H52" s="59"/>
      <c r="I52" s="60"/>
      <c r="J52" s="60"/>
      <c r="K52" s="55"/>
    </row>
    <row r="53" spans="2:11" ht="13.5" customHeight="1" thickBot="1">
      <c r="B53" s="63"/>
      <c r="C53" s="63"/>
      <c r="D53" s="63"/>
      <c r="E53" s="63"/>
      <c r="F53" s="63"/>
      <c r="H53" s="61"/>
      <c r="I53" s="62"/>
      <c r="J53" s="62"/>
      <c r="K53" s="56"/>
    </row>
    <row r="55" spans="3:6" ht="13.5">
      <c r="C55" s="19"/>
      <c r="D55" s="19"/>
      <c r="E55" s="20"/>
      <c r="F55" s="19"/>
    </row>
    <row r="56" spans="8:11" ht="13.5">
      <c r="H56" s="30" t="s">
        <v>39</v>
      </c>
      <c r="I56" s="31"/>
      <c r="J56" s="31"/>
      <c r="K56" s="32"/>
    </row>
    <row r="57" spans="8:11" ht="13.5">
      <c r="H57" s="29" t="s">
        <v>21</v>
      </c>
      <c r="I57" s="29"/>
      <c r="J57" s="21">
        <f>IF(H51&lt;&gt;"",ROUNDUP(H51*D70,0),"")</f>
      </c>
      <c r="K57" s="21" t="s">
        <v>12</v>
      </c>
    </row>
    <row r="58" spans="8:11" ht="13.5">
      <c r="H58" s="29" t="s">
        <v>22</v>
      </c>
      <c r="I58" s="29"/>
      <c r="J58" s="21">
        <f>IF(H51&lt;&gt;"",ROUNDUP(C32/C44,0),"")</f>
      </c>
      <c r="K58" s="21" t="s">
        <v>12</v>
      </c>
    </row>
    <row r="59" spans="8:11" ht="13.5">
      <c r="H59" s="29" t="s">
        <v>23</v>
      </c>
      <c r="I59" s="29"/>
      <c r="J59" s="21">
        <f>IF(H51&lt;&gt;"",ROUNDUP(J57/J58,0),"")</f>
      </c>
      <c r="K59" s="21" t="s">
        <v>13</v>
      </c>
    </row>
    <row r="60" spans="8:11" ht="13.5">
      <c r="H60" s="29" t="s">
        <v>40</v>
      </c>
      <c r="I60" s="29"/>
      <c r="J60" s="21">
        <f>IF(H51&lt;&gt;"",D68/(J59+1),"")</f>
      </c>
      <c r="K60" s="21" t="s">
        <v>10</v>
      </c>
    </row>
    <row r="61" spans="8:11" ht="13.5">
      <c r="H61" s="22" t="s">
        <v>41</v>
      </c>
      <c r="I61" s="23"/>
      <c r="J61" s="24"/>
      <c r="K61" s="24"/>
    </row>
    <row r="62" spans="8:11" ht="13.5">
      <c r="H62" s="22" t="s">
        <v>42</v>
      </c>
      <c r="I62" s="23"/>
      <c r="J62" s="24"/>
      <c r="K62" s="24"/>
    </row>
    <row r="63" spans="2:5" ht="13.5" hidden="1">
      <c r="B63" s="25" t="s">
        <v>0</v>
      </c>
      <c r="C63" s="26" t="s">
        <v>1</v>
      </c>
      <c r="D63" s="27">
        <f>DEGREES(ATAN(C20))</f>
        <v>0</v>
      </c>
      <c r="E63" s="28" t="s">
        <v>14</v>
      </c>
    </row>
    <row r="64" spans="2:5" ht="13.5" hidden="1">
      <c r="B64" s="25" t="s">
        <v>0</v>
      </c>
      <c r="C64" s="26" t="s">
        <v>2</v>
      </c>
      <c r="D64" s="27">
        <f>RADIANS(D63)</f>
        <v>0</v>
      </c>
      <c r="E64" s="28"/>
    </row>
    <row r="65" spans="2:5" ht="13.5" hidden="1">
      <c r="B65" s="25" t="s">
        <v>3</v>
      </c>
      <c r="C65" s="26" t="s">
        <v>4</v>
      </c>
      <c r="D65" s="27">
        <v>9.8</v>
      </c>
      <c r="E65" s="28" t="s">
        <v>5</v>
      </c>
    </row>
    <row r="66" spans="2:5" ht="13.5" hidden="1">
      <c r="B66" s="26"/>
      <c r="C66" s="26" t="s">
        <v>6</v>
      </c>
      <c r="D66" s="27">
        <f>TAN(D64)*C28</f>
        <v>0</v>
      </c>
      <c r="E66" s="28" t="s">
        <v>15</v>
      </c>
    </row>
    <row r="67" spans="2:5" ht="13.5" hidden="1">
      <c r="B67" s="25" t="s">
        <v>16</v>
      </c>
      <c r="C67" s="26" t="s">
        <v>7</v>
      </c>
      <c r="D67" s="27">
        <f>C28</f>
        <v>0</v>
      </c>
      <c r="E67" s="28" t="s">
        <v>15</v>
      </c>
    </row>
    <row r="68" spans="2:5" ht="13.5" hidden="1">
      <c r="B68" s="25" t="s">
        <v>17</v>
      </c>
      <c r="C68" s="26" t="s">
        <v>8</v>
      </c>
      <c r="D68" s="27">
        <f>SQRT((D66*D66)+(D67*D67))</f>
        <v>0</v>
      </c>
      <c r="E68" s="28" t="s">
        <v>9</v>
      </c>
    </row>
    <row r="69" spans="2:5" ht="13.5" hidden="1">
      <c r="B69" s="26"/>
      <c r="C69" s="26" t="s">
        <v>18</v>
      </c>
      <c r="D69" s="27">
        <f>C32</f>
        <v>0</v>
      </c>
      <c r="E69" s="28" t="s">
        <v>10</v>
      </c>
    </row>
    <row r="70" spans="2:5" ht="13.5" hidden="1">
      <c r="B70" s="26"/>
      <c r="C70" s="26" t="s">
        <v>19</v>
      </c>
      <c r="D70" s="27">
        <f>D68*D69</f>
        <v>0</v>
      </c>
      <c r="E70" s="28" t="s">
        <v>20</v>
      </c>
    </row>
  </sheetData>
  <sheetProtection password="CC4A" sheet="1" objects="1" scenarios="1"/>
  <protectedRanges>
    <protectedRange sqref="C20 C24 C28 C32 C36 C40 C44 C48" name="範囲1"/>
  </protectedRanges>
  <mergeCells count="27">
    <mergeCell ref="K51:K53"/>
    <mergeCell ref="H51:J53"/>
    <mergeCell ref="B51:F53"/>
    <mergeCell ref="C24:F24"/>
    <mergeCell ref="C28:F28"/>
    <mergeCell ref="C32:F32"/>
    <mergeCell ref="C36:F36"/>
    <mergeCell ref="C40:F40"/>
    <mergeCell ref="C44:F44"/>
    <mergeCell ref="C48:F48"/>
    <mergeCell ref="H48:K48"/>
    <mergeCell ref="C20:F20"/>
    <mergeCell ref="H24:K24"/>
    <mergeCell ref="H28:K28"/>
    <mergeCell ref="H32:K32"/>
    <mergeCell ref="H36:K36"/>
    <mergeCell ref="H40:K40"/>
    <mergeCell ref="H44:K44"/>
    <mergeCell ref="A1:K2"/>
    <mergeCell ref="H4:K8"/>
    <mergeCell ref="H10:K16"/>
    <mergeCell ref="H20:K20"/>
    <mergeCell ref="H59:I59"/>
    <mergeCell ref="H60:I60"/>
    <mergeCell ref="H56:K56"/>
    <mergeCell ref="H57:I57"/>
    <mergeCell ref="H58:I5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2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Akiyo</cp:lastModifiedBy>
  <cp:lastPrinted>2007-02-13T05:36:15Z</cp:lastPrinted>
  <dcterms:created xsi:type="dcterms:W3CDTF">2006-01-25T02:00:52Z</dcterms:created>
  <dcterms:modified xsi:type="dcterms:W3CDTF">2007-02-13T05:36:25Z</dcterms:modified>
  <cp:category/>
  <cp:version/>
  <cp:contentType/>
  <cp:contentStatus/>
</cp:coreProperties>
</file>