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690" windowHeight="4545" activeTab="0"/>
  </bookViews>
  <sheets>
    <sheet name="Sheet2" sheetId="1" r:id="rId1"/>
    <sheet name="Sheet3" sheetId="2" r:id="rId2"/>
    <sheet name="Sheet1" sheetId="3" r:id="rId3"/>
  </sheets>
  <definedNames/>
  <calcPr fullCalcOnLoad="1"/>
</workbook>
</file>

<file path=xl/sharedStrings.xml><?xml version="1.0" encoding="utf-8"?>
<sst xmlns="http://schemas.openxmlformats.org/spreadsheetml/2006/main" count="25" uniqueCount="21">
  <si>
    <t>地位指数</t>
  </si>
  <si>
    <t>f1(40)</t>
  </si>
  <si>
    <t>f2(40)</t>
  </si>
  <si>
    <t>f1(t)</t>
  </si>
  <si>
    <t>f2(t)</t>
  </si>
  <si>
    <t>上層高(m)</t>
  </si>
  <si>
    <t>林齢（年）</t>
  </si>
  <si>
    <t>B</t>
  </si>
  <si>
    <t>切片</t>
  </si>
  <si>
    <t>平均CL</t>
  </si>
  <si>
    <t>目標伐採径級</t>
  </si>
  <si>
    <t>管理枝下高</t>
  </si>
  <si>
    <t>枝下高</t>
  </si>
  <si>
    <t>平均樹高</t>
  </si>
  <si>
    <t>管理枝下高</t>
  </si>
  <si>
    <t>現在の平均枝下高</t>
  </si>
  <si>
    <t>現在の林齢</t>
  </si>
  <si>
    <t>現在の上層高</t>
  </si>
  <si>
    <t>主伐予定林齢</t>
  </si>
  <si>
    <t>主伐予定林齢での平均樹高</t>
  </si>
  <si>
    <t>最大120年まで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</si>
</sst>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8">
    <font>
      <sz val="11"/>
      <name val="ＭＳ Ｐゴシック"/>
      <family val="3"/>
    </font>
    <font>
      <sz val="6"/>
      <name val="ＭＳ Ｐゴシック"/>
      <family val="3"/>
    </font>
    <font>
      <i/>
      <sz val="11"/>
      <name val="ＭＳ Ｐゴシック"/>
      <family val="3"/>
    </font>
    <font>
      <sz val="9"/>
      <name val="ＭＳ Ｐゴシック"/>
      <family val="3"/>
    </font>
    <font>
      <sz val="11"/>
      <color indexed="8"/>
      <name val="ＭＳ Ｐゴシック"/>
      <family val="3"/>
    </font>
    <font>
      <sz val="2.75"/>
      <name val="ＭＳ Ｐゴシック"/>
      <family val="3"/>
    </font>
    <font>
      <sz val="12"/>
      <name val="ＭＳ Ｐゴシック"/>
      <family val="3"/>
    </font>
    <font>
      <sz val="9.25"/>
      <name val="ＭＳ Ｐゴシック"/>
      <family val="3"/>
    </font>
  </fonts>
  <fills count="4">
    <fill>
      <patternFill/>
    </fill>
    <fill>
      <patternFill patternType="gray125"/>
    </fill>
    <fill>
      <patternFill patternType="solid">
        <fgColor indexed="43"/>
        <bgColor indexed="64"/>
      </patternFill>
    </fill>
    <fill>
      <patternFill patternType="solid">
        <fgColor indexed="11"/>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vertical="center"/>
    </xf>
    <xf numFmtId="0" fontId="0" fillId="2" borderId="1" xfId="0" applyFill="1" applyBorder="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176" fontId="4" fillId="0" borderId="0" xfId="0" applyNumberFormat="1" applyFont="1" applyAlignment="1">
      <alignment vertical="center"/>
    </xf>
    <xf numFmtId="0" fontId="0" fillId="3" borderId="1" xfId="0" applyFill="1" applyBorder="1" applyAlignment="1" applyProtection="1">
      <alignment vertical="center"/>
      <protection locked="0"/>
    </xf>
    <xf numFmtId="0" fontId="0" fillId="3" borderId="1" xfId="0" applyFill="1" applyBorder="1" applyAlignment="1">
      <alignment vertical="center"/>
    </xf>
    <xf numFmtId="0" fontId="0" fillId="0" borderId="0" xfId="0" applyFont="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xf>
    <xf numFmtId="0" fontId="0" fillId="0" borderId="3"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　平均樹高と枝下高の推移曲線と目標とする林分を仕立てるための管理枝下高</a:t>
            </a:r>
          </a:p>
        </c:rich>
      </c:tx>
      <c:layout>
        <c:manualLayout>
          <c:xMode val="factor"/>
          <c:yMode val="factor"/>
          <c:x val="0.02025"/>
          <c:y val="0.86325"/>
        </c:manualLayout>
      </c:layout>
      <c:spPr>
        <a:noFill/>
        <a:ln>
          <a:noFill/>
        </a:ln>
      </c:spPr>
    </c:title>
    <c:plotArea>
      <c:layout>
        <c:manualLayout>
          <c:xMode val="edge"/>
          <c:yMode val="edge"/>
          <c:x val="0.063"/>
          <c:y val="0.003"/>
          <c:w val="0.91425"/>
          <c:h val="0.8225"/>
        </c:manualLayout>
      </c:layout>
      <c:scatterChart>
        <c:scatterStyle val="smooth"/>
        <c:varyColors val="0"/>
        <c:ser>
          <c:idx val="0"/>
          <c:order val="0"/>
          <c:tx>
            <c:strRef>
              <c:f>Sheet2!$H$21</c:f>
              <c:strCache>
                <c:ptCount val="1"/>
                <c:pt idx="0">
                  <c:v>上層高(m)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Sheet2!$H$22:$H$139</c:f>
            </c:numRef>
          </c:yVal>
          <c:smooth val="1"/>
        </c:ser>
        <c:ser>
          <c:idx val="1"/>
          <c:order val="1"/>
          <c:tx>
            <c:strRef>
              <c:f>Sheet2!$I$21</c:f>
              <c:strCache>
                <c:ptCount val="1"/>
                <c:pt idx="0">
                  <c:v>平均樹高</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Sheet2!$I$22:$I$139</c:f>
              <c:numCache/>
            </c:numRef>
          </c:yVal>
          <c:smooth val="1"/>
        </c:ser>
        <c:ser>
          <c:idx val="2"/>
          <c:order val="2"/>
          <c:tx>
            <c:strRef>
              <c:f>Sheet2!$J$21</c:f>
              <c:strCache>
                <c:ptCount val="1"/>
                <c:pt idx="0">
                  <c:v>枝下高</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Sheet2!$J$22:$J$139</c:f>
              <c:numCache/>
            </c:numRef>
          </c:yVal>
          <c:smooth val="1"/>
        </c:ser>
        <c:ser>
          <c:idx val="3"/>
          <c:order val="3"/>
          <c:tx>
            <c:strRef>
              <c:f>Sheet2!$K$21</c:f>
              <c:strCache>
                <c:ptCount val="1"/>
                <c:pt idx="0">
                  <c:v>管理枝下高</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Sheet2!$K$22:$K$139</c:f>
              <c:numCache/>
            </c:numRef>
          </c:yVal>
          <c:smooth val="1"/>
        </c:ser>
        <c:axId val="11626346"/>
        <c:axId val="37528251"/>
      </c:scatterChart>
      <c:valAx>
        <c:axId val="11626346"/>
        <c:scaling>
          <c:orientation val="minMax"/>
          <c:max val="120"/>
        </c:scaling>
        <c:axPos val="b"/>
        <c:title>
          <c:tx>
            <c:rich>
              <a:bodyPr vert="horz" rot="0" anchor="ctr"/>
              <a:lstStyle/>
              <a:p>
                <a:pPr algn="ctr">
                  <a:defRPr/>
                </a:pPr>
                <a:r>
                  <a:rPr lang="en-US" cap="none" sz="1200" b="0" i="0" u="none" baseline="0">
                    <a:latin typeface="ＭＳ Ｐゴシック"/>
                    <a:ea typeface="ＭＳ Ｐゴシック"/>
                    <a:cs typeface="ＭＳ Ｐゴシック"/>
                  </a:rPr>
                  <a:t>林齢（年）</a:t>
                </a:r>
              </a:p>
            </c:rich>
          </c:tx>
          <c:layout>
            <c:manualLayout>
              <c:xMode val="factor"/>
              <c:yMode val="factor"/>
              <c:x val="0.001"/>
              <c:y val="-0.00225"/>
            </c:manualLayout>
          </c:layout>
          <c:overlay val="0"/>
          <c:spPr>
            <a:noFill/>
            <a:ln>
              <a:noFill/>
            </a:ln>
          </c:spPr>
        </c:title>
        <c:delete val="0"/>
        <c:numFmt formatCode="General" sourceLinked="1"/>
        <c:majorTickMark val="in"/>
        <c:minorTickMark val="in"/>
        <c:tickLblPos val="nextTo"/>
        <c:crossAx val="37528251"/>
        <c:crosses val="autoZero"/>
        <c:crossBetween val="midCat"/>
        <c:dispUnits/>
        <c:majorUnit val="20"/>
        <c:minorUnit val="10"/>
      </c:valAx>
      <c:valAx>
        <c:axId val="37528251"/>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平均樹高(m)</a:t>
                </a:r>
              </a:p>
            </c:rich>
          </c:tx>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crossAx val="11626346"/>
        <c:crosses val="autoZero"/>
        <c:crossBetween val="midCat"/>
        <c:dispUnits/>
      </c:valAx>
      <c:spPr>
        <a:noFill/>
      </c:spPr>
    </c:plotArea>
    <c:legend>
      <c:legendPos val="r"/>
      <c:layout>
        <c:manualLayout>
          <c:xMode val="edge"/>
          <c:yMode val="edge"/>
          <c:x val="0.607"/>
          <c:y val="0.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Sheet1!#REF!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Sheet1!#REF!</c:f>
              <c:strCache>
                <c:ptCount val="1"/>
                <c:pt idx="0">
                  <c:v>1</c:v>
                </c:pt>
              </c:strCache>
            </c:strRef>
          </c:xVal>
          <c:yVal>
            <c:numRef>
              <c:f>Sheet1!#REF!</c:f>
              <c:numCache>
                <c:ptCount val="1"/>
                <c:pt idx="0">
                  <c:v>1</c:v>
                </c:pt>
              </c:numCache>
            </c:numRef>
          </c:yVal>
          <c:smooth val="0"/>
        </c:ser>
        <c:ser>
          <c:idx val="1"/>
          <c:order val="1"/>
          <c:tx>
            <c:strRef>
              <c:f>Sheet1!#REF!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1"/>
                <c:pt idx="0">
                  <c:v>1</c:v>
                </c:pt>
              </c:strCache>
            </c:strRef>
          </c:xVal>
          <c:yVal>
            <c:numRef>
              <c:f>Sheet1!#REF!</c:f>
              <c:numCache>
                <c:ptCount val="1"/>
                <c:pt idx="0">
                  <c:v>1</c:v>
                </c:pt>
              </c:numCache>
            </c:numRef>
          </c:yVal>
          <c:smooth val="0"/>
        </c:ser>
        <c:axId val="2209940"/>
        <c:axId val="19889461"/>
      </c:scatterChart>
      <c:valAx>
        <c:axId val="2209940"/>
        <c:scaling>
          <c:orientation val="minMax"/>
          <c:max val="120"/>
        </c:scaling>
        <c:axPos val="b"/>
        <c:delete val="0"/>
        <c:numFmt formatCode="General" sourceLinked="1"/>
        <c:majorTickMark val="in"/>
        <c:minorTickMark val="none"/>
        <c:tickLblPos val="nextTo"/>
        <c:crossAx val="19889461"/>
        <c:crosses val="autoZero"/>
        <c:crossBetween val="midCat"/>
        <c:dispUnits/>
        <c:majorUnit val="20"/>
      </c:valAx>
      <c:valAx>
        <c:axId val="19889461"/>
        <c:scaling>
          <c:orientation val="minMax"/>
        </c:scaling>
        <c:axPos val="l"/>
        <c:majorGridlines/>
        <c:delete val="0"/>
        <c:numFmt formatCode="General" sourceLinked="1"/>
        <c:majorTickMark val="in"/>
        <c:minorTickMark val="none"/>
        <c:tickLblPos val="nextTo"/>
        <c:crossAx val="2209940"/>
        <c:crosses val="autoZero"/>
        <c:crossBetween val="midCat"/>
        <c:dispUnits/>
      </c:valAx>
      <c:spPr>
        <a:noFill/>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3</xdr:row>
      <xdr:rowOff>114300</xdr:rowOff>
    </xdr:from>
    <xdr:to>
      <xdr:col>16</xdr:col>
      <xdr:colOff>657225</xdr:colOff>
      <xdr:row>11</xdr:row>
      <xdr:rowOff>295275</xdr:rowOff>
    </xdr:to>
    <xdr:graphicFrame>
      <xdr:nvGraphicFramePr>
        <xdr:cNvPr id="1" name="Chart 4"/>
        <xdr:cNvGraphicFramePr/>
      </xdr:nvGraphicFramePr>
      <xdr:xfrm>
        <a:off x="3067050" y="885825"/>
        <a:ext cx="3867150" cy="3362325"/>
      </xdr:xfrm>
      <a:graphic>
        <a:graphicData uri="http://schemas.openxmlformats.org/drawingml/2006/chart">
          <c:chart xmlns:c="http://schemas.openxmlformats.org/drawingml/2006/chart" r:id="rId1"/>
        </a:graphicData>
      </a:graphic>
    </xdr:graphicFrame>
    <xdr:clientData/>
  </xdr:twoCellAnchor>
  <xdr:twoCellAnchor>
    <xdr:from>
      <xdr:col>11</xdr:col>
      <xdr:colOff>47625</xdr:colOff>
      <xdr:row>11</xdr:row>
      <xdr:rowOff>381000</xdr:rowOff>
    </xdr:from>
    <xdr:to>
      <xdr:col>16</xdr:col>
      <xdr:colOff>647700</xdr:colOff>
      <xdr:row>16</xdr:row>
      <xdr:rowOff>180975</xdr:rowOff>
    </xdr:to>
    <xdr:sp>
      <xdr:nvSpPr>
        <xdr:cNvPr id="2" name="TextBox 5"/>
        <xdr:cNvSpPr txBox="1">
          <a:spLocks noChangeArrowheads="1"/>
        </xdr:cNvSpPr>
      </xdr:nvSpPr>
      <xdr:spPr>
        <a:xfrm>
          <a:off x="3067050" y="4333875"/>
          <a:ext cx="3857625" cy="10287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管理枝下高：
目標とする林分を仕立てるための目安となる枝下高。枝下高を管理枝下高よりも低く管理していくことが，目標の達成に有効です。そのためには，枝下高と管理枝下高とが交わる時の林齢よりも若い段階から保育を開始することが効果的です。</a:t>
          </a:r>
        </a:p>
      </xdr:txBody>
    </xdr:sp>
    <xdr:clientData/>
  </xdr:twoCellAnchor>
  <xdr:twoCellAnchor>
    <xdr:from>
      <xdr:col>11</xdr:col>
      <xdr:colOff>76200</xdr:colOff>
      <xdr:row>0</xdr:row>
      <xdr:rowOff>66675</xdr:rowOff>
    </xdr:from>
    <xdr:to>
      <xdr:col>16</xdr:col>
      <xdr:colOff>590550</xdr:colOff>
      <xdr:row>3</xdr:row>
      <xdr:rowOff>66675</xdr:rowOff>
    </xdr:to>
    <xdr:sp>
      <xdr:nvSpPr>
        <xdr:cNvPr id="3" name="TextBox 6"/>
        <xdr:cNvSpPr txBox="1">
          <a:spLocks noChangeArrowheads="1"/>
        </xdr:cNvSpPr>
      </xdr:nvSpPr>
      <xdr:spPr>
        <a:xfrm>
          <a:off x="3095625" y="66675"/>
          <a:ext cx="3771900" cy="7715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現在の林齢と上層高，主伐予定林齢，目標伐採径級を入力すると（黄色く塗られたセル），緑色に塗られたセルに地位指数と主伐予定林齢での平均樹高が計算され，下図に平均樹高と枝下高の推移曲線が描か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0</xdr:row>
      <xdr:rowOff>0</xdr:rowOff>
    </xdr:from>
    <xdr:to>
      <xdr:col>15</xdr:col>
      <xdr:colOff>542925</xdr:colOff>
      <xdr:row>0</xdr:row>
      <xdr:rowOff>0</xdr:rowOff>
    </xdr:to>
    <xdr:sp>
      <xdr:nvSpPr>
        <xdr:cNvPr id="1" name="TextBox 6"/>
        <xdr:cNvSpPr txBox="1">
          <a:spLocks noChangeArrowheads="1"/>
        </xdr:cNvSpPr>
      </xdr:nvSpPr>
      <xdr:spPr>
        <a:xfrm>
          <a:off x="6781800" y="0"/>
          <a:ext cx="40481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○林齢と上層高を入力すると（黄色く塗られたセル），地位指数が自動的に計算され，下図に該当する地位指数曲線が描かれます。
</a:t>
          </a:r>
          <a:r>
            <a:rPr lang="en-US" cap="none" sz="900" b="0" i="0" u="none" baseline="0">
              <a:latin typeface="ＭＳ Ｐゴシック"/>
              <a:ea typeface="ＭＳ Ｐゴシック"/>
              <a:cs typeface="ＭＳ Ｐゴシック"/>
            </a:rPr>
            <a:t>
*用いた式は猪瀬･真邊(日林北試講，33，1984)による。</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57150</xdr:colOff>
      <xdr:row>0</xdr:row>
      <xdr:rowOff>0</xdr:rowOff>
    </xdr:from>
    <xdr:to>
      <xdr:col>9</xdr:col>
      <xdr:colOff>552450</xdr:colOff>
      <xdr:row>0</xdr:row>
      <xdr:rowOff>0</xdr:rowOff>
    </xdr:to>
    <xdr:sp>
      <xdr:nvSpPr>
        <xdr:cNvPr id="2" name="Line 7"/>
        <xdr:cNvSpPr>
          <a:spLocks/>
        </xdr:cNvSpPr>
      </xdr:nvSpPr>
      <xdr:spPr>
        <a:xfrm flipH="1">
          <a:off x="6229350" y="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0</xdr:row>
      <xdr:rowOff>0</xdr:rowOff>
    </xdr:from>
    <xdr:to>
      <xdr:col>9</xdr:col>
      <xdr:colOff>552450</xdr:colOff>
      <xdr:row>0</xdr:row>
      <xdr:rowOff>0</xdr:rowOff>
    </xdr:to>
    <xdr:sp>
      <xdr:nvSpPr>
        <xdr:cNvPr id="3" name="Line 8"/>
        <xdr:cNvSpPr>
          <a:spLocks/>
        </xdr:cNvSpPr>
      </xdr:nvSpPr>
      <xdr:spPr>
        <a:xfrm flipH="1">
          <a:off x="6229350" y="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0</xdr:row>
      <xdr:rowOff>0</xdr:rowOff>
    </xdr:from>
    <xdr:to>
      <xdr:col>15</xdr:col>
      <xdr:colOff>57150</xdr:colOff>
      <xdr:row>0</xdr:row>
      <xdr:rowOff>0</xdr:rowOff>
    </xdr:to>
    <xdr:graphicFrame>
      <xdr:nvGraphicFramePr>
        <xdr:cNvPr id="4" name="Chart 9"/>
        <xdr:cNvGraphicFramePr/>
      </xdr:nvGraphicFramePr>
      <xdr:xfrm>
        <a:off x="6943725" y="0"/>
        <a:ext cx="34004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67"/>
  <sheetViews>
    <sheetView tabSelected="1" workbookViewId="0" topLeftCell="A1">
      <selection activeCell="J6" sqref="J6"/>
    </sheetView>
  </sheetViews>
  <sheetFormatPr defaultColWidth="9.00390625" defaultRowHeight="13.5"/>
  <cols>
    <col min="1" max="1" width="5.00390625" style="0" customWidth="1"/>
    <col min="2" max="2" width="5.375" style="0" hidden="1" customWidth="1"/>
    <col min="3" max="7" width="9.00390625" style="0" hidden="1" customWidth="1"/>
    <col min="8" max="8" width="9.50390625" style="0" hidden="1" customWidth="1"/>
    <col min="9" max="9" width="15.625" style="0" customWidth="1"/>
    <col min="10" max="10" width="6.25390625" style="0" customWidth="1"/>
    <col min="11" max="11" width="12.75390625" style="0" customWidth="1"/>
    <col min="12" max="12" width="6.75390625" style="0" customWidth="1"/>
  </cols>
  <sheetData>
    <row r="2" spans="3:6" ht="13.5">
      <c r="C2" s="3" t="s">
        <v>1</v>
      </c>
      <c r="D2">
        <f>21.1537-22.0212*(0.963981)^40</f>
        <v>16.077018189067267</v>
      </c>
      <c r="E2" s="2" t="s">
        <v>3</v>
      </c>
      <c r="F2">
        <f>(21.1537-22.0212*((0.963981)^$J$3))</f>
        <v>12.352278231928407</v>
      </c>
    </row>
    <row r="3" spans="3:10" ht="33.75" customHeight="1">
      <c r="C3" s="3" t="s">
        <v>2</v>
      </c>
      <c r="D3">
        <f>1.83566-1.81496*((0.856822)^40)</f>
        <v>1.8319060246258134</v>
      </c>
      <c r="E3" s="2" t="s">
        <v>4</v>
      </c>
      <c r="F3">
        <f>1.83566-(1.81496*(0.856822)^$J$3)</f>
        <v>1.797541808824178</v>
      </c>
      <c r="I3" s="4" t="s">
        <v>16</v>
      </c>
      <c r="J3" s="1">
        <v>25</v>
      </c>
    </row>
    <row r="4" spans="5:10" ht="33.75" customHeight="1">
      <c r="E4" s="2" t="s">
        <v>3</v>
      </c>
      <c r="F4">
        <f>(21.1537-22.0212*((0.963981)^$J$6))</f>
        <v>20.591762016722257</v>
      </c>
      <c r="I4" s="4" t="s">
        <v>17</v>
      </c>
      <c r="J4" s="1">
        <v>17</v>
      </c>
    </row>
    <row r="5" spans="5:10" ht="33.75" customHeight="1">
      <c r="E5" s="2" t="s">
        <v>4</v>
      </c>
      <c r="F5">
        <f>1.83566-(1.81496*(0.856822)^$J$6)</f>
        <v>1.8356596468754098</v>
      </c>
      <c r="I5" s="11" t="s">
        <v>15</v>
      </c>
      <c r="J5" s="1">
        <v>10</v>
      </c>
    </row>
    <row r="6" spans="9:11" ht="33.75" customHeight="1">
      <c r="I6" s="4" t="s">
        <v>18</v>
      </c>
      <c r="J6" s="1">
        <v>100</v>
      </c>
      <c r="K6" t="s">
        <v>20</v>
      </c>
    </row>
    <row r="7" spans="2:10" ht="33.75" customHeight="1">
      <c r="B7" s="7"/>
      <c r="C7" s="7" t="s">
        <v>7</v>
      </c>
      <c r="I7" s="4" t="s">
        <v>10</v>
      </c>
      <c r="J7" s="1">
        <v>40</v>
      </c>
    </row>
    <row r="8" spans="2:10" ht="14.25" customHeight="1">
      <c r="B8" s="7"/>
      <c r="C8" s="7"/>
      <c r="I8" s="13"/>
      <c r="J8" s="13"/>
    </row>
    <row r="9" spans="2:10" ht="33.75" customHeight="1">
      <c r="B9" s="7" t="s">
        <v>8</v>
      </c>
      <c r="C9" s="7">
        <v>2.304996</v>
      </c>
      <c r="I9" s="14"/>
      <c r="J9" s="14"/>
    </row>
    <row r="10" spans="2:10" ht="33.75" customHeight="1">
      <c r="B10" s="7" t="s">
        <v>9</v>
      </c>
      <c r="C10" s="7">
        <v>0.238902</v>
      </c>
      <c r="I10" s="4" t="s">
        <v>0</v>
      </c>
      <c r="J10" s="8">
        <f>$D$2+($D$3/$F$3)*($J$4-$F$2)</f>
        <v>20.81359202891818</v>
      </c>
    </row>
    <row r="11" spans="2:11" ht="33.75" customHeight="1">
      <c r="B11" s="7"/>
      <c r="C11" s="7"/>
      <c r="I11" s="11" t="s">
        <v>19</v>
      </c>
      <c r="J11" s="9">
        <f>($F$4+($F$5/$D$3)*($J$10-$D$2))*0.9116174</f>
        <v>23.098599255690203</v>
      </c>
      <c r="K11" t="str">
        <f>IF(J5&gt;=J12,"間伐遅れ"," ")</f>
        <v> </v>
      </c>
    </row>
    <row r="12" spans="2:10" ht="33.75" customHeight="1">
      <c r="B12" s="7"/>
      <c r="C12" s="7"/>
      <c r="I12" s="4" t="s">
        <v>11</v>
      </c>
      <c r="J12" s="9">
        <f>$J$11-($C$9+$C$10*$J$7)</f>
        <v>11.237523255690203</v>
      </c>
    </row>
    <row r="13" spans="2:10" ht="15.75" customHeight="1">
      <c r="B13" s="7"/>
      <c r="C13" s="7"/>
      <c r="I13" s="12"/>
      <c r="J13" s="5"/>
    </row>
    <row r="14" spans="2:10" ht="15.75" customHeight="1">
      <c r="B14" s="7"/>
      <c r="C14" s="7"/>
      <c r="I14" s="12"/>
      <c r="J14" s="5"/>
    </row>
    <row r="15" spans="2:10" ht="15.75" customHeight="1">
      <c r="B15" s="7"/>
      <c r="C15" s="7"/>
      <c r="I15" s="12"/>
      <c r="J15" s="5"/>
    </row>
    <row r="16" spans="2:10" ht="15.75" customHeight="1">
      <c r="B16" s="7"/>
      <c r="C16" s="7"/>
      <c r="I16" s="12"/>
      <c r="J16" s="5"/>
    </row>
    <row r="17" spans="2:10" ht="15.75" customHeight="1">
      <c r="B17" s="7"/>
      <c r="C17" s="7"/>
      <c r="I17" s="12"/>
      <c r="J17" s="5"/>
    </row>
    <row r="18" spans="2:10" ht="15.75" customHeight="1">
      <c r="B18" s="7"/>
      <c r="C18" s="7"/>
      <c r="I18" s="12"/>
      <c r="J18" s="5"/>
    </row>
    <row r="19" spans="8:9" ht="13.5">
      <c r="H19" s="5"/>
      <c r="I19" s="5"/>
    </row>
    <row r="20" spans="8:9" ht="13.5">
      <c r="H20" s="5"/>
      <c r="I20" s="5"/>
    </row>
    <row r="21" spans="1:11" ht="27">
      <c r="A21" s="6" t="s">
        <v>6</v>
      </c>
      <c r="B21" s="6"/>
      <c r="C21" s="6" t="s">
        <v>3</v>
      </c>
      <c r="D21" s="6" t="s">
        <v>4</v>
      </c>
      <c r="E21" s="6">
        <v>15</v>
      </c>
      <c r="F21" s="6">
        <v>20</v>
      </c>
      <c r="G21" s="6">
        <v>25</v>
      </c>
      <c r="H21" s="6" t="s">
        <v>5</v>
      </c>
      <c r="I21" s="5" t="s">
        <v>13</v>
      </c>
      <c r="J21" t="s">
        <v>12</v>
      </c>
      <c r="K21" s="6" t="s">
        <v>14</v>
      </c>
    </row>
    <row r="22" spans="1:10" ht="13.5">
      <c r="A22">
        <v>5</v>
      </c>
      <c r="C22">
        <f aca="true" t="shared" si="0" ref="C22:C85">(21.1537-22.0212*((0.963981)^A22))</f>
        <v>2.822818428174209</v>
      </c>
      <c r="D22">
        <f>1.83566-(1.81496*(0.856822)^A22)</f>
        <v>0.9975131769116193</v>
      </c>
      <c r="E22">
        <f aca="true" t="shared" si="1" ref="E22:G41">$C22+($D22/$D$3)*(E$21-$D$2)</f>
        <v>2.236358303623041</v>
      </c>
      <c r="F22">
        <f t="shared" si="1"/>
        <v>4.958968425273174</v>
      </c>
      <c r="G22">
        <f t="shared" si="1"/>
        <v>7.681578546923306</v>
      </c>
      <c r="H22">
        <f aca="true" t="shared" si="2" ref="H22:H53">$C22+($D22/$D$3)*(J$10-$D$2)</f>
        <v>5.401987203838474</v>
      </c>
      <c r="I22">
        <f>0.9116174*H22</f>
        <v>4.9245455295965</v>
      </c>
      <c r="J22" s="10">
        <f>I22*0.605136</f>
        <v>2.980019783597908</v>
      </c>
    </row>
    <row r="23" spans="1:10" ht="13.5">
      <c r="A23">
        <v>6</v>
      </c>
      <c r="C23">
        <f t="shared" si="0"/>
        <v>3.483078451509801</v>
      </c>
      <c r="D23">
        <f>1.83566-(1.81496*(0.856822)^A23)</f>
        <v>1.1175173627477677</v>
      </c>
      <c r="E23">
        <f t="shared" si="1"/>
        <v>2.8260652040515017</v>
      </c>
      <c r="F23">
        <f t="shared" si="1"/>
        <v>5.876214468602429</v>
      </c>
      <c r="G23">
        <f t="shared" si="1"/>
        <v>8.926363733153357</v>
      </c>
      <c r="H23">
        <f t="shared" si="2"/>
        <v>6.372529894332286</v>
      </c>
      <c r="I23">
        <f aca="true" t="shared" si="3" ref="I23:I86">0.9116174*H23</f>
        <v>5.809309133693473</v>
      </c>
      <c r="J23" s="10">
        <f aca="true" t="shared" si="4" ref="J23:J86">I23*0.605136</f>
        <v>3.5154220919267334</v>
      </c>
    </row>
    <row r="24" spans="1:10" ht="13.5">
      <c r="A24">
        <v>7</v>
      </c>
      <c r="C24">
        <f t="shared" si="0"/>
        <v>4.119556569064873</v>
      </c>
      <c r="D24">
        <f>1.83566-(1.81496*(0.856822)^A24)</f>
        <v>1.2203395892642677</v>
      </c>
      <c r="E24">
        <f t="shared" si="1"/>
        <v>3.402091853731039</v>
      </c>
      <c r="F24">
        <f t="shared" si="1"/>
        <v>6.732883861780511</v>
      </c>
      <c r="G24">
        <f t="shared" si="1"/>
        <v>10.063675869829982</v>
      </c>
      <c r="H24">
        <f t="shared" si="2"/>
        <v>7.274865027327197</v>
      </c>
      <c r="I24">
        <f t="shared" si="3"/>
        <v>6.631893541562948</v>
      </c>
      <c r="J24" s="10">
        <f t="shared" si="4"/>
        <v>4.013197530167236</v>
      </c>
    </row>
    <row r="25" spans="1:10" ht="13.5">
      <c r="A25">
        <v>8</v>
      </c>
      <c r="C25">
        <f t="shared" si="0"/>
        <v>4.7331093813037235</v>
      </c>
      <c r="D25">
        <f>1.83566-(1.81496*(0.856822)^A25)</f>
        <v>1.3084399350325884</v>
      </c>
      <c r="E25">
        <f t="shared" si="1"/>
        <v>3.9638485183618384</v>
      </c>
      <c r="F25">
        <f t="shared" si="1"/>
        <v>7.535101403181221</v>
      </c>
      <c r="G25">
        <f t="shared" si="1"/>
        <v>11.106354288000603</v>
      </c>
      <c r="H25">
        <f t="shared" si="2"/>
        <v>8.116209979249241</v>
      </c>
      <c r="I25">
        <f t="shared" si="3"/>
        <v>7.398878239137248</v>
      </c>
      <c r="J25" s="10">
        <f t="shared" si="4"/>
        <v>4.477327582118558</v>
      </c>
    </row>
    <row r="26" spans="1:10" ht="13.5">
      <c r="A26">
        <v>9</v>
      </c>
      <c r="C26">
        <f t="shared" si="0"/>
        <v>5.324562634798545</v>
      </c>
      <c r="D26">
        <f>1.83566-(1.81496*(0.856822)^A26)</f>
        <v>1.3839262494944924</v>
      </c>
      <c r="E26">
        <f t="shared" si="1"/>
        <v>4.510921693070834</v>
      </c>
      <c r="F26">
        <f t="shared" si="1"/>
        <v>8.288206747245964</v>
      </c>
      <c r="G26">
        <f t="shared" si="1"/>
        <v>12.065491801421093</v>
      </c>
      <c r="H26">
        <f t="shared" si="2"/>
        <v>8.902840549451696</v>
      </c>
      <c r="I26">
        <f t="shared" si="3"/>
        <v>8.115984354305727</v>
      </c>
      <c r="J26" s="10">
        <f t="shared" si="4"/>
        <v>4.91127430822715</v>
      </c>
    </row>
    <row r="27" spans="1:10" ht="13.5">
      <c r="A27">
        <v>10</v>
      </c>
      <c r="C27">
        <f t="shared" si="0"/>
        <v>5.894712333555734</v>
      </c>
      <c r="D27">
        <f aca="true" t="shared" si="5" ref="D27:D82">1.83566-1.81496*(0.856822)^A27</f>
        <v>1.44860458442437</v>
      </c>
      <c r="E27">
        <f t="shared" si="1"/>
        <v>5.043045563962595</v>
      </c>
      <c r="F27">
        <f t="shared" si="1"/>
        <v>8.996863513549455</v>
      </c>
      <c r="G27">
        <f t="shared" si="1"/>
        <v>12.950681463136316</v>
      </c>
      <c r="H27">
        <f t="shared" si="2"/>
        <v>9.640222467064953</v>
      </c>
      <c r="I27">
        <f t="shared" si="3"/>
        <v>8.78819454084734</v>
      </c>
      <c r="J27" s="10">
        <f t="shared" si="4"/>
        <v>5.318052891670195</v>
      </c>
    </row>
    <row r="28" spans="1:10" ht="13.5">
      <c r="A28">
        <v>11</v>
      </c>
      <c r="C28">
        <f t="shared" si="0"/>
        <v>6.4443258103133925</v>
      </c>
      <c r="D28">
        <f t="shared" si="5"/>
        <v>1.5040224047156576</v>
      </c>
      <c r="E28">
        <f t="shared" si="1"/>
        <v>5.560077674836941</v>
      </c>
      <c r="F28">
        <f t="shared" si="1"/>
        <v>9.665152892936272</v>
      </c>
      <c r="G28">
        <f t="shared" si="1"/>
        <v>13.770228111035602</v>
      </c>
      <c r="H28">
        <f t="shared" si="2"/>
        <v>10.333124188047305</v>
      </c>
      <c r="I28">
        <f t="shared" si="3"/>
        <v>9.419855806184795</v>
      </c>
      <c r="J28" s="10">
        <f t="shared" si="4"/>
        <v>5.700293863131442</v>
      </c>
    </row>
    <row r="29" spans="1:10" ht="13.5">
      <c r="A29">
        <v>12</v>
      </c>
      <c r="C29">
        <f t="shared" si="0"/>
        <v>6.9741427592517145</v>
      </c>
      <c r="D29">
        <f t="shared" si="5"/>
        <v>1.5515056123332793</v>
      </c>
      <c r="E29">
        <f t="shared" si="1"/>
        <v>6.061978192696391</v>
      </c>
      <c r="F29">
        <f t="shared" si="1"/>
        <v>10.296653966117113</v>
      </c>
      <c r="G29">
        <f t="shared" si="1"/>
        <v>14.531329739537835</v>
      </c>
      <c r="H29">
        <f t="shared" si="2"/>
        <v>10.985713656978717</v>
      </c>
      <c r="I29">
        <f t="shared" si="3"/>
        <v>10.01476772111943</v>
      </c>
      <c r="J29" s="10">
        <f t="shared" si="4"/>
        <v>6.060296479687327</v>
      </c>
    </row>
    <row r="30" spans="1:10" ht="13.5">
      <c r="A30">
        <v>13</v>
      </c>
      <c r="C30">
        <f t="shared" si="0"/>
        <v>7.484876231506229</v>
      </c>
      <c r="D30">
        <f t="shared" si="5"/>
        <v>1.592190269250625</v>
      </c>
      <c r="E30">
        <f t="shared" si="1"/>
        <v>6.548792252641046</v>
      </c>
      <c r="F30">
        <f t="shared" si="1"/>
        <v>10.894512633073353</v>
      </c>
      <c r="G30">
        <f t="shared" si="1"/>
        <v>15.240233013505659</v>
      </c>
      <c r="H30">
        <f t="shared" si="2"/>
        <v>11.601641325358752</v>
      </c>
      <c r="I30">
        <f t="shared" si="3"/>
        <v>10.5762581007561</v>
      </c>
      <c r="J30" s="10">
        <f t="shared" si="4"/>
        <v>6.4000745220591435</v>
      </c>
    </row>
    <row r="31" spans="1:10" ht="13.5">
      <c r="A31">
        <v>14</v>
      </c>
      <c r="C31">
        <f t="shared" si="0"/>
        <v>7.9772135948236045</v>
      </c>
      <c r="D31">
        <f t="shared" si="5"/>
        <v>1.627049778359859</v>
      </c>
      <c r="E31">
        <f t="shared" si="1"/>
        <v>7.020634937264261</v>
      </c>
      <c r="F31">
        <f t="shared" si="1"/>
        <v>11.461500779965448</v>
      </c>
      <c r="G31">
        <f t="shared" si="1"/>
        <v>15.902366622666635</v>
      </c>
      <c r="H31">
        <f t="shared" si="2"/>
        <v>12.18411139018879</v>
      </c>
      <c r="I31">
        <f t="shared" si="3"/>
        <v>11.10724794683429</v>
      </c>
      <c r="J31" s="10">
        <f t="shared" si="4"/>
        <v>6.721395593555515</v>
      </c>
    </row>
    <row r="32" spans="1:10" ht="13.5">
      <c r="A32">
        <v>15</v>
      </c>
      <c r="C32">
        <f t="shared" si="0"/>
        <v>8.451817458651654</v>
      </c>
      <c r="D32">
        <f t="shared" si="5"/>
        <v>1.656918172673851</v>
      </c>
      <c r="E32">
        <f t="shared" si="1"/>
        <v>7.477678509504223</v>
      </c>
      <c r="F32">
        <f t="shared" si="1"/>
        <v>12.000067077477556</v>
      </c>
      <c r="G32">
        <f t="shared" si="1"/>
        <v>16.52245564545089</v>
      </c>
      <c r="H32">
        <f t="shared" si="2"/>
        <v>12.735942935592318</v>
      </c>
      <c r="I32">
        <f t="shared" si="3"/>
        <v>11.610307185493037</v>
      </c>
      <c r="J32" s="10">
        <f t="shared" si="4"/>
        <v>7.025814849000514</v>
      </c>
    </row>
    <row r="33" spans="1:10" ht="13.5">
      <c r="A33">
        <v>16</v>
      </c>
      <c r="C33">
        <f t="shared" si="0"/>
        <v>8.90932656590848</v>
      </c>
      <c r="D33">
        <f t="shared" si="5"/>
        <v>1.6825100700267543</v>
      </c>
      <c r="E33">
        <f t="shared" si="1"/>
        <v>7.920141572601961</v>
      </c>
      <c r="F33">
        <f t="shared" si="1"/>
        <v>12.512380605088426</v>
      </c>
      <c r="G33">
        <f t="shared" si="1"/>
        <v>17.104619637574892</v>
      </c>
      <c r="H33">
        <f t="shared" si="2"/>
        <v>13.25962241943201</v>
      </c>
      <c r="I33">
        <f t="shared" si="3"/>
        <v>12.087702514984318</v>
      </c>
      <c r="J33" s="10">
        <f t="shared" si="4"/>
        <v>7.3147039491075505</v>
      </c>
    </row>
    <row r="34" spans="1:10" ht="13.5">
      <c r="A34">
        <v>17</v>
      </c>
      <c r="C34">
        <f t="shared" si="0"/>
        <v>9.350356652631021</v>
      </c>
      <c r="D34">
        <f t="shared" si="5"/>
        <v>1.7044377707004639</v>
      </c>
      <c r="E34">
        <f t="shared" si="1"/>
        <v>8.348279877676024</v>
      </c>
      <c r="F34">
        <f t="shared" si="1"/>
        <v>13.00036832486756</v>
      </c>
      <c r="G34">
        <f t="shared" si="1"/>
        <v>17.652456772059097</v>
      </c>
      <c r="H34">
        <f t="shared" si="2"/>
        <v>13.757348740559037</v>
      </c>
      <c r="I34">
        <f t="shared" si="3"/>
        <v>12.541438489761704</v>
      </c>
      <c r="J34" s="10">
        <f t="shared" si="4"/>
        <v>7.589275921940438</v>
      </c>
    </row>
    <row r="35" spans="1:10" ht="13.5">
      <c r="A35">
        <v>18</v>
      </c>
      <c r="C35">
        <f t="shared" si="0"/>
        <v>9.775501276659906</v>
      </c>
      <c r="D35">
        <f t="shared" si="5"/>
        <v>1.7232259070471128</v>
      </c>
      <c r="E35">
        <f t="shared" si="1"/>
        <v>8.762378539569298</v>
      </c>
      <c r="F35">
        <f t="shared" si="1"/>
        <v>13.46574728196726</v>
      </c>
      <c r="G35">
        <f t="shared" si="1"/>
        <v>18.169116024365223</v>
      </c>
      <c r="H35">
        <f t="shared" si="2"/>
        <v>14.23107194554284</v>
      </c>
      <c r="I35">
        <f t="shared" si="3"/>
        <v>12.973292806208706</v>
      </c>
      <c r="J35" s="10">
        <f t="shared" si="4"/>
        <v>7.850606515577912</v>
      </c>
    </row>
    <row r="36" spans="1:10" ht="13.5">
      <c r="A36">
        <v>19</v>
      </c>
      <c r="C36">
        <f t="shared" si="0"/>
        <v>10.185332616475893</v>
      </c>
      <c r="D36">
        <f t="shared" si="5"/>
        <v>1.7393239956079214</v>
      </c>
      <c r="E36">
        <f t="shared" si="1"/>
        <v>9.162745456016324</v>
      </c>
      <c r="F36">
        <f t="shared" si="1"/>
        <v>13.91005228351365</v>
      </c>
      <c r="G36">
        <f t="shared" si="1"/>
        <v>18.657359111010976</v>
      </c>
      <c r="H36">
        <f t="shared" si="2"/>
        <v>14.682526482249784</v>
      </c>
      <c r="I36">
        <f t="shared" si="3"/>
        <v>13.384846617179695</v>
      </c>
      <c r="J36" s="10">
        <f t="shared" si="4"/>
        <v>8.099652542533653</v>
      </c>
    </row>
    <row r="37" spans="1:10" ht="13.5">
      <c r="A37">
        <v>20</v>
      </c>
      <c r="C37">
        <f t="shared" si="0"/>
        <v>10.580402241263046</v>
      </c>
      <c r="D37">
        <f t="shared" si="5"/>
        <v>1.7531171920447703</v>
      </c>
      <c r="E37">
        <f t="shared" si="1"/>
        <v>9.54970575464364</v>
      </c>
      <c r="F37">
        <f t="shared" si="1"/>
        <v>14.334659700091969</v>
      </c>
      <c r="G37">
        <f t="shared" si="1"/>
        <v>19.119613645540298</v>
      </c>
      <c r="H37">
        <f t="shared" si="2"/>
        <v>15.11325977784344</v>
      </c>
      <c r="I37">
        <f t="shared" si="3"/>
        <v>13.777510584202215</v>
      </c>
      <c r="J37" s="10">
        <f t="shared" si="4"/>
        <v>8.337267644881791</v>
      </c>
    </row>
    <row r="38" spans="1:10" ht="13.5">
      <c r="A38">
        <v>21</v>
      </c>
      <c r="C38">
        <f t="shared" si="0"/>
        <v>10.961241853234995</v>
      </c>
      <c r="D38">
        <f t="shared" si="5"/>
        <v>1.7649355062021843</v>
      </c>
      <c r="E38">
        <f t="shared" si="1"/>
        <v>9.923597117556662</v>
      </c>
      <c r="F38">
        <f t="shared" si="1"/>
        <v>14.740807941902009</v>
      </c>
      <c r="G38">
        <f t="shared" si="1"/>
        <v>19.558018766247358</v>
      </c>
      <c r="H38">
        <f t="shared" si="2"/>
        <v>15.524656807563158</v>
      </c>
      <c r="I38">
        <f t="shared" si="3"/>
        <v>14.152547274803027</v>
      </c>
      <c r="J38" s="10">
        <f t="shared" si="4"/>
        <v>8.564215847685205</v>
      </c>
    </row>
    <row r="39" spans="1:10" ht="13.5">
      <c r="A39">
        <v>22</v>
      </c>
      <c r="C39">
        <f t="shared" si="0"/>
        <v>11.328364003223323</v>
      </c>
      <c r="D39">
        <f t="shared" si="5"/>
        <v>1.7750616977751679</v>
      </c>
      <c r="E39">
        <f t="shared" si="1"/>
        <v>10.284765854889823</v>
      </c>
      <c r="F39">
        <f t="shared" si="1"/>
        <v>15.129615082725469</v>
      </c>
      <c r="G39">
        <f t="shared" si="1"/>
        <v>19.974464310561117</v>
      </c>
      <c r="H39">
        <f t="shared" si="2"/>
        <v>15.917961225340965</v>
      </c>
      <c r="I39">
        <f t="shared" si="3"/>
        <v>14.511090425546145</v>
      </c>
      <c r="J39" s="10">
        <f t="shared" si="4"/>
        <v>8.781183215753293</v>
      </c>
    </row>
    <row r="40" spans="1:10" ht="13.5">
      <c r="A40">
        <v>23</v>
      </c>
      <c r="C40">
        <f t="shared" si="0"/>
        <v>11.682262780491223</v>
      </c>
      <c r="D40">
        <f t="shared" si="5"/>
        <v>1.783738041491115</v>
      </c>
      <c r="E40">
        <f t="shared" si="1"/>
        <v>10.6335636172197</v>
      </c>
      <c r="F40">
        <f t="shared" si="1"/>
        <v>15.50209403721071</v>
      </c>
      <c r="G40">
        <f t="shared" si="1"/>
        <v>20.37062445720172</v>
      </c>
      <c r="H40">
        <f t="shared" si="2"/>
        <v>16.294293545660782</v>
      </c>
      <c r="I40">
        <f t="shared" si="3"/>
        <v>14.854161516932063</v>
      </c>
      <c r="J40" s="10">
        <f t="shared" si="4"/>
        <v>8.9887878837102</v>
      </c>
    </row>
    <row r="41" spans="1:10" ht="13.5">
      <c r="A41">
        <v>24</v>
      </c>
      <c r="C41">
        <f t="shared" si="0"/>
        <v>12.023414477700708</v>
      </c>
      <c r="D41">
        <f t="shared" si="5"/>
        <v>1.7911721236665001</v>
      </c>
      <c r="E41">
        <f t="shared" si="1"/>
        <v>10.970344652607956</v>
      </c>
      <c r="F41">
        <f t="shared" si="1"/>
        <v>15.85916563902391</v>
      </c>
      <c r="G41">
        <f t="shared" si="1"/>
        <v>20.747986625439864</v>
      </c>
      <c r="H41">
        <f t="shared" si="2"/>
        <v>16.654666796095096</v>
      </c>
      <c r="I41">
        <f t="shared" si="3"/>
        <v>15.182684042522542</v>
      </c>
      <c r="J41" s="10">
        <f t="shared" si="4"/>
        <v>9.187588690755922</v>
      </c>
    </row>
    <row r="42" spans="1:10" ht="13.5">
      <c r="A42">
        <v>25</v>
      </c>
      <c r="C42">
        <f t="shared" si="0"/>
        <v>12.352278231928407</v>
      </c>
      <c r="D42">
        <f t="shared" si="5"/>
        <v>1.797541808824178</v>
      </c>
      <c r="E42">
        <f aca="true" t="shared" si="6" ref="E42:G61">$C42+($D42/$D$3)*(E$21-$D$2)</f>
        <v>11.295463527632666</v>
      </c>
      <c r="F42">
        <f t="shared" si="6"/>
        <v>16.201669917753975</v>
      </c>
      <c r="G42">
        <f t="shared" si="6"/>
        <v>21.107876307875284</v>
      </c>
      <c r="H42">
        <f t="shared" si="2"/>
        <v>17</v>
      </c>
      <c r="I42">
        <f t="shared" si="3"/>
        <v>15.497495800000001</v>
      </c>
      <c r="J42" s="10">
        <f t="shared" si="4"/>
        <v>9.3780926184288</v>
      </c>
    </row>
    <row r="43" spans="1:10" ht="13.5">
      <c r="A43">
        <v>26</v>
      </c>
      <c r="C43">
        <f t="shared" si="0"/>
        <v>12.669296642592576</v>
      </c>
      <c r="D43">
        <f t="shared" si="5"/>
        <v>1.8029994952003499</v>
      </c>
      <c r="E43">
        <f t="shared" si="6"/>
        <v>11.60927324340837</v>
      </c>
      <c r="F43">
        <f t="shared" si="6"/>
        <v>16.53037582990331</v>
      </c>
      <c r="G43">
        <f t="shared" si="6"/>
        <v>21.451478416398245</v>
      </c>
      <c r="H43">
        <f t="shared" si="2"/>
        <v>17.33112979747549</v>
      </c>
      <c r="I43">
        <f t="shared" si="3"/>
        <v>15.799359485037133</v>
      </c>
      <c r="J43" s="10">
        <f t="shared" si="4"/>
        <v>9.560761201337431</v>
      </c>
    </row>
    <row r="44" spans="1:10" ht="13.5">
      <c r="A44">
        <v>27</v>
      </c>
      <c r="C44">
        <f t="shared" si="0"/>
        <v>12.974896367123035</v>
      </c>
      <c r="D44">
        <f t="shared" si="5"/>
        <v>1.8076757609565541</v>
      </c>
      <c r="E44">
        <f t="shared" si="6"/>
        <v>11.912123687567108</v>
      </c>
      <c r="F44">
        <f t="shared" si="6"/>
        <v>16.84598966283129</v>
      </c>
      <c r="G44">
        <f t="shared" si="6"/>
        <v>21.779855638095473</v>
      </c>
      <c r="H44">
        <f t="shared" si="2"/>
        <v>17.6488204686764</v>
      </c>
      <c r="I44">
        <f t="shared" si="3"/>
        <v>16.08897182872156</v>
      </c>
      <c r="J44" s="10">
        <f t="shared" si="4"/>
        <v>9.736016056545251</v>
      </c>
    </row>
    <row r="45" spans="1:10" ht="13.5">
      <c r="A45">
        <v>28</v>
      </c>
      <c r="C45">
        <f t="shared" si="0"/>
        <v>13.269488695175632</v>
      </c>
      <c r="D45">
        <f t="shared" si="5"/>
        <v>1.8116824883343166</v>
      </c>
      <c r="E45">
        <f t="shared" si="6"/>
        <v>12.204360371713044</v>
      </c>
      <c r="F45">
        <f t="shared" si="6"/>
        <v>17.149162299269268</v>
      </c>
      <c r="G45">
        <f t="shared" si="6"/>
        <v>22.09396422682549</v>
      </c>
      <c r="H45">
        <f t="shared" si="2"/>
        <v>17.95377258583707</v>
      </c>
      <c r="I45">
        <f t="shared" si="3"/>
        <v>16.366971484892066</v>
      </c>
      <c r="J45" s="10">
        <f t="shared" si="4"/>
        <v>9.904243656481645</v>
      </c>
    </row>
    <row r="46" spans="1:10" ht="13.5">
      <c r="A46">
        <v>29</v>
      </c>
      <c r="C46">
        <f t="shared" si="0"/>
        <v>13.553470102164102</v>
      </c>
      <c r="D46">
        <f t="shared" si="5"/>
        <v>1.8151155404995858</v>
      </c>
      <c r="E46">
        <f t="shared" si="6"/>
        <v>12.486323411178121</v>
      </c>
      <c r="F46">
        <f t="shared" si="6"/>
        <v>17.440495503249117</v>
      </c>
      <c r="G46">
        <f t="shared" si="6"/>
        <v>22.394667595320115</v>
      </c>
      <c r="H46">
        <f t="shared" si="2"/>
        <v>18.24663048804869</v>
      </c>
      <c r="I46">
        <f t="shared" si="3"/>
        <v>16.63394584427568</v>
      </c>
      <c r="J46" s="10">
        <f t="shared" si="4"/>
        <v>10.065799452421608</v>
      </c>
    </row>
    <row r="47" spans="1:10" ht="13.5">
      <c r="A47">
        <v>30</v>
      </c>
      <c r="C47">
        <f t="shared" si="0"/>
        <v>13.827222782854252</v>
      </c>
      <c r="D47">
        <f t="shared" si="5"/>
        <v>1.8180570551219362</v>
      </c>
      <c r="E47">
        <f t="shared" si="6"/>
        <v>12.758346710170143</v>
      </c>
      <c r="F47">
        <f t="shared" si="6"/>
        <v>17.720547365341016</v>
      </c>
      <c r="G47">
        <f t="shared" si="6"/>
        <v>22.682748020511887</v>
      </c>
      <c r="H47">
        <f t="shared" si="2"/>
        <v>18.527988745128933</v>
      </c>
      <c r="I47">
        <f t="shared" si="3"/>
        <v>16.8904369270637</v>
      </c>
      <c r="J47" s="10">
        <f t="shared" si="4"/>
        <v>10.22101144029562</v>
      </c>
    </row>
    <row r="48" spans="1:10" ht="13.5">
      <c r="A48">
        <v>31</v>
      </c>
      <c r="C48">
        <f t="shared" si="0"/>
        <v>14.091115165738625</v>
      </c>
      <c r="D48">
        <f t="shared" si="5"/>
        <v>1.8205774095636875</v>
      </c>
      <c r="E48">
        <f t="shared" si="6"/>
        <v>13.020757320769164</v>
      </c>
      <c r="F48">
        <f t="shared" si="6"/>
        <v>17.989837025432397</v>
      </c>
      <c r="G48">
        <f t="shared" si="6"/>
        <v>22.958916730095634</v>
      </c>
      <c r="H48">
        <f t="shared" si="2"/>
        <v>18.798397753187018</v>
      </c>
      <c r="I48">
        <f t="shared" si="3"/>
        <v>17.13694648392619</v>
      </c>
      <c r="J48" s="10">
        <f t="shared" si="4"/>
        <v>10.37018324749716</v>
      </c>
    </row>
    <row r="49" spans="1:10" ht="13.5">
      <c r="A49">
        <v>32</v>
      </c>
      <c r="C49">
        <f t="shared" si="0"/>
        <v>14.345502408883885</v>
      </c>
      <c r="D49">
        <f t="shared" si="5"/>
        <v>1.822736904697178</v>
      </c>
      <c r="E49">
        <f t="shared" si="6"/>
        <v>13.27387494882134</v>
      </c>
      <c r="F49">
        <f t="shared" si="6"/>
        <v>18.248848774428723</v>
      </c>
      <c r="G49">
        <f t="shared" si="6"/>
        <v>23.2238226000361</v>
      </c>
      <c r="H49">
        <f t="shared" si="2"/>
        <v>19.05836858414687</v>
      </c>
      <c r="I49">
        <f t="shared" si="3"/>
        <v>17.373940416921652</v>
      </c>
      <c r="J49" s="10">
        <f t="shared" si="4"/>
        <v>10.5135968081343</v>
      </c>
    </row>
    <row r="50" spans="1:10" ht="13.5">
      <c r="A50">
        <v>33</v>
      </c>
      <c r="C50">
        <f t="shared" si="0"/>
        <v>14.590726877918296</v>
      </c>
      <c r="D50">
        <f t="shared" si="5"/>
        <v>1.8245872076364453</v>
      </c>
      <c r="E50">
        <f t="shared" si="6"/>
        <v>13.51801158371247</v>
      </c>
      <c r="F50">
        <f t="shared" si="6"/>
        <v>18.498035621815454</v>
      </c>
      <c r="G50">
        <f t="shared" si="6"/>
        <v>23.478059659918436</v>
      </c>
      <c r="H50">
        <f t="shared" si="2"/>
        <v>19.308377194059755</v>
      </c>
      <c r="I50">
        <f t="shared" si="3"/>
        <v>17.60185261586805</v>
      </c>
      <c r="J50" s="10">
        <f t="shared" si="4"/>
        <v>10.651514684555929</v>
      </c>
    </row>
    <row r="51" spans="1:10" ht="13.5">
      <c r="A51">
        <v>34</v>
      </c>
      <c r="C51">
        <f t="shared" si="0"/>
        <v>14.827118606802557</v>
      </c>
      <c r="D51">
        <f t="shared" si="5"/>
        <v>1.8261725879014745</v>
      </c>
      <c r="E51">
        <f t="shared" si="6"/>
        <v>13.753471232370414</v>
      </c>
      <c r="F51">
        <f t="shared" si="6"/>
        <v>18.737822403644305</v>
      </c>
      <c r="G51">
        <f t="shared" si="6"/>
        <v>23.722173574918195</v>
      </c>
      <c r="H51">
        <f t="shared" si="2"/>
        <v>19.54886808009979</v>
      </c>
      <c r="I51">
        <f t="shared" si="3"/>
        <v>17.821088292123562</v>
      </c>
      <c r="J51" s="10">
        <f t="shared" si="4"/>
        <v>10.784182084742485</v>
      </c>
    </row>
    <row r="52" spans="1:10" ht="13.5">
      <c r="A52">
        <v>35</v>
      </c>
      <c r="C52">
        <f t="shared" si="0"/>
        <v>15.054995742004138</v>
      </c>
      <c r="D52">
        <f t="shared" si="5"/>
        <v>1.8275309765909171</v>
      </c>
      <c r="E52">
        <f t="shared" si="6"/>
        <v>13.980549740728321</v>
      </c>
      <c r="F52">
        <f t="shared" si="6"/>
        <v>18.968608494899975</v>
      </c>
      <c r="G52">
        <f t="shared" si="6"/>
        <v>23.956667249071632</v>
      </c>
      <c r="H52">
        <f t="shared" si="2"/>
        <v>19.780257463333896</v>
      </c>
      <c r="I52">
        <f t="shared" si="3"/>
        <v>18.032026880055042</v>
      </c>
      <c r="J52" s="10">
        <f t="shared" si="4"/>
        <v>10.911828618088988</v>
      </c>
    </row>
    <row r="53" spans="1:10" ht="13.5">
      <c r="A53">
        <v>36</v>
      </c>
      <c r="C53">
        <f t="shared" si="0"/>
        <v>15.274664970672891</v>
      </c>
      <c r="D53">
        <f t="shared" si="5"/>
        <v>1.8286948739045827</v>
      </c>
      <c r="E53">
        <f t="shared" si="6"/>
        <v>14.199534688347624</v>
      </c>
      <c r="F53">
        <f t="shared" si="6"/>
        <v>19.190770181112907</v>
      </c>
      <c r="G53">
        <f t="shared" si="6"/>
        <v>24.18200567387819</v>
      </c>
      <c r="H53">
        <f t="shared" si="2"/>
        <v>20.002936063386375</v>
      </c>
      <c r="I53">
        <f t="shared" si="3"/>
        <v>18.235024566470525</v>
      </c>
      <c r="J53" s="10">
        <f t="shared" si="4"/>
        <v>11.034669826055708</v>
      </c>
    </row>
    <row r="54" spans="1:10" ht="13.5">
      <c r="A54">
        <v>37</v>
      </c>
      <c r="C54">
        <f t="shared" si="0"/>
        <v>15.486421933394222</v>
      </c>
      <c r="D54">
        <f t="shared" si="5"/>
        <v>1.8296921267286725</v>
      </c>
      <c r="E54">
        <f t="shared" si="6"/>
        <v>14.410705344011603</v>
      </c>
      <c r="F54">
        <f t="shared" si="6"/>
        <v>19.404662736292156</v>
      </c>
      <c r="G54">
        <f t="shared" si="6"/>
        <v>24.39862012857271</v>
      </c>
      <c r="H54">
        <f aca="true" t="shared" si="7" ref="H54:H85">$C54+($D54/$D$3)*(J$10-$D$2)</f>
        <v>20.217271521715453</v>
      </c>
      <c r="I54">
        <f t="shared" si="3"/>
        <v>18.430416499720284</v>
      </c>
      <c r="J54" s="10">
        <f t="shared" si="4"/>
        <v>11.152908518974733</v>
      </c>
    </row>
    <row r="55" spans="1:10" ht="13.5">
      <c r="A55">
        <v>38</v>
      </c>
      <c r="C55">
        <f t="shared" si="0"/>
        <v>15.690551622075297</v>
      </c>
      <c r="D55">
        <f t="shared" si="5"/>
        <v>1.8305465948879147</v>
      </c>
      <c r="E55">
        <f t="shared" si="6"/>
        <v>14.614332671907183</v>
      </c>
      <c r="F55">
        <f t="shared" si="6"/>
        <v>19.61062224757421</v>
      </c>
      <c r="G55">
        <f t="shared" si="6"/>
        <v>24.606911823241234</v>
      </c>
      <c r="H55">
        <f t="shared" si="7"/>
        <v>20.423610522160146</v>
      </c>
      <c r="I55">
        <f t="shared" si="3"/>
        <v>18.618518722824277</v>
      </c>
      <c r="J55" s="10">
        <f t="shared" si="4"/>
        <v>11.266735945854991</v>
      </c>
    </row>
    <row r="56" spans="1:10" ht="13.5">
      <c r="A56">
        <v>39</v>
      </c>
      <c r="C56">
        <f t="shared" si="0"/>
        <v>15.887328763499767</v>
      </c>
      <c r="D56">
        <f t="shared" si="5"/>
        <v>1.8312787220050528</v>
      </c>
      <c r="E56">
        <f t="shared" si="6"/>
        <v>14.810679379558705</v>
      </c>
      <c r="F56">
        <f t="shared" si="6"/>
        <v>19.808967221259294</v>
      </c>
      <c r="G56">
        <f t="shared" si="6"/>
        <v>24.807255062959882</v>
      </c>
      <c r="H56">
        <f t="shared" si="7"/>
        <v>20.622280650508543</v>
      </c>
      <c r="I56">
        <f t="shared" si="3"/>
        <v>18.799629868686907</v>
      </c>
      <c r="J56" s="10">
        <f t="shared" si="4"/>
        <v>11.376332820217721</v>
      </c>
    </row>
    <row r="57" spans="1:10" ht="13.5">
      <c r="A57">
        <v>40</v>
      </c>
      <c r="C57">
        <f t="shared" si="0"/>
        <v>16.077018189067267</v>
      </c>
      <c r="D57">
        <f t="shared" si="5"/>
        <v>1.8319060246258134</v>
      </c>
      <c r="E57">
        <f t="shared" si="6"/>
        <v>15</v>
      </c>
      <c r="F57">
        <f t="shared" si="6"/>
        <v>20</v>
      </c>
      <c r="G57">
        <f t="shared" si="6"/>
        <v>25</v>
      </c>
      <c r="H57">
        <f t="shared" si="7"/>
        <v>20.81359202891818</v>
      </c>
      <c r="I57">
        <f t="shared" si="3"/>
        <v>18.974032650063116</v>
      </c>
      <c r="J57" s="10">
        <f t="shared" si="4"/>
        <v>11.481870221728594</v>
      </c>
    </row>
    <row r="58" spans="1:10" ht="13.5">
      <c r="A58">
        <v>41</v>
      </c>
      <c r="C58">
        <f t="shared" si="0"/>
        <v>16.259875191215254</v>
      </c>
      <c r="D58">
        <f t="shared" si="5"/>
        <v>1.8324435113119386</v>
      </c>
      <c r="E58">
        <f t="shared" si="6"/>
        <v>15.182541001802141</v>
      </c>
      <c r="F58">
        <f t="shared" si="6"/>
        <v>20.18400801670056</v>
      </c>
      <c r="G58">
        <f t="shared" si="6"/>
        <v>25.185475031598976</v>
      </c>
      <c r="H58">
        <f t="shared" si="7"/>
        <v>20.99783875594427</v>
      </c>
      <c r="I58">
        <f t="shared" si="3"/>
        <v>19.14199517231315</v>
      </c>
      <c r="J58" s="10">
        <f t="shared" si="4"/>
        <v>11.58351039059289</v>
      </c>
    </row>
    <row r="59" spans="1:10" ht="13.5">
      <c r="A59">
        <v>42</v>
      </c>
      <c r="C59">
        <f t="shared" si="0"/>
        <v>16.43614586700287</v>
      </c>
      <c r="D59">
        <f t="shared" si="5"/>
        <v>1.8329040417293179</v>
      </c>
      <c r="E59">
        <f t="shared" si="6"/>
        <v>15.35854092154143</v>
      </c>
      <c r="F59">
        <f t="shared" si="6"/>
        <v>20.36126490707914</v>
      </c>
      <c r="G59">
        <f t="shared" si="6"/>
        <v>25.36398889261685</v>
      </c>
      <c r="H59">
        <f t="shared" si="7"/>
        <v>21.17530017858139</v>
      </c>
      <c r="I59">
        <f t="shared" si="3"/>
        <v>19.303772093017905</v>
      </c>
      <c r="J59" s="10">
        <f t="shared" si="4"/>
        <v>11.681407429280483</v>
      </c>
    </row>
    <row r="60" spans="1:10" ht="13.5">
      <c r="A60">
        <v>43</v>
      </c>
      <c r="C60">
        <f t="shared" si="0"/>
        <v>16.606067449319298</v>
      </c>
      <c r="D60">
        <f t="shared" si="5"/>
        <v>1.8332986343225977</v>
      </c>
      <c r="E60">
        <f t="shared" si="6"/>
        <v>15.528230514119016</v>
      </c>
      <c r="F60">
        <f t="shared" si="6"/>
        <v>20.532031499753824</v>
      </c>
      <c r="G60">
        <f t="shared" si="6"/>
        <v>25.53583248538863</v>
      </c>
      <c r="H60">
        <f t="shared" si="7"/>
        <v>21.346242018994907</v>
      </c>
      <c r="I60">
        <f t="shared" si="3"/>
        <v>19.45960564912689</v>
      </c>
      <c r="J60" s="10">
        <f t="shared" si="4"/>
        <v>11.77570792409005</v>
      </c>
    </row>
    <row r="61" spans="1:10" ht="13.5">
      <c r="A61">
        <v>44</v>
      </c>
      <c r="C61">
        <f t="shared" si="0"/>
        <v>16.769868626162264</v>
      </c>
      <c r="D61">
        <f t="shared" si="5"/>
        <v>1.8336367299375567</v>
      </c>
      <c r="E61">
        <f t="shared" si="6"/>
        <v>15.69183291704997</v>
      </c>
      <c r="F61">
        <f t="shared" si="6"/>
        <v>20.696556700061976</v>
      </c>
      <c r="G61">
        <f t="shared" si="6"/>
        <v>25.70128048307398</v>
      </c>
      <c r="H61">
        <f t="shared" si="7"/>
        <v>21.510917375421137</v>
      </c>
      <c r="I61">
        <f t="shared" si="3"/>
        <v>19.60972656939624</v>
      </c>
      <c r="J61" s="10">
        <f t="shared" si="4"/>
        <v>11.866551497298163</v>
      </c>
    </row>
    <row r="62" spans="1:10" ht="13.5">
      <c r="A62">
        <v>45</v>
      </c>
      <c r="C62">
        <f t="shared" si="0"/>
        <v>16.927769848416528</v>
      </c>
      <c r="D62">
        <f t="shared" si="5"/>
        <v>1.8339264176985572</v>
      </c>
      <c r="E62">
        <f aca="true" t="shared" si="8" ref="E62:G81">$C62+($D62/$D$3)*(E$21-$D$2)</f>
        <v>15.849563825443393</v>
      </c>
      <c r="F62">
        <f t="shared" si="8"/>
        <v>20.855078281549723</v>
      </c>
      <c r="G62">
        <f t="shared" si="8"/>
        <v>25.860592737656052</v>
      </c>
      <c r="H62">
        <f t="shared" si="7"/>
        <v>21.669567613974287</v>
      </c>
      <c r="I62">
        <f t="shared" si="3"/>
        <v>19.754354887375445</v>
      </c>
      <c r="J62" s="10">
        <f t="shared" si="4"/>
        <v>11.954071299126827</v>
      </c>
    </row>
    <row r="63" spans="1:10" ht="13.5">
      <c r="A63">
        <v>46</v>
      </c>
      <c r="C63">
        <f t="shared" si="0"/>
        <v>17.07998362654641</v>
      </c>
      <c r="D63">
        <f t="shared" si="5"/>
        <v>1.8341746285453133</v>
      </c>
      <c r="E63">
        <f t="shared" si="8"/>
        <v>16.001631674910406</v>
      </c>
      <c r="F63">
        <f t="shared" si="8"/>
        <v>21.00782359711876</v>
      </c>
      <c r="G63">
        <f t="shared" si="8"/>
        <v>26.014015519327117</v>
      </c>
      <c r="H63">
        <f t="shared" si="7"/>
        <v>21.82242316574742</v>
      </c>
      <c r="I63">
        <f t="shared" si="3"/>
        <v>19.893700668058433</v>
      </c>
      <c r="J63" s="10">
        <f t="shared" si="4"/>
        <v>12.038394447466208</v>
      </c>
    </row>
    <row r="64" spans="1:10" ht="13.5">
      <c r="A64">
        <v>47</v>
      </c>
      <c r="C64">
        <f t="shared" si="0"/>
        <v>17.226714816601838</v>
      </c>
      <c r="D64">
        <f t="shared" si="5"/>
        <v>1.8343873010594525</v>
      </c>
      <c r="E64">
        <f t="shared" si="8"/>
        <v>16.148237830077054</v>
      </c>
      <c r="F64">
        <f t="shared" si="8"/>
        <v>21.15501022014588</v>
      </c>
      <c r="G64">
        <f t="shared" si="8"/>
        <v>26.1617826102147</v>
      </c>
      <c r="H64">
        <f t="shared" si="7"/>
        <v>21.9697042415794</v>
      </c>
      <c r="I64">
        <f t="shared" si="3"/>
        <v>20.027964659477586</v>
      </c>
      <c r="J64" s="10">
        <f t="shared" si="4"/>
        <v>12.119642422177629</v>
      </c>
    </row>
    <row r="65" spans="1:10" ht="13.5">
      <c r="A65">
        <v>48</v>
      </c>
      <c r="C65">
        <f t="shared" si="0"/>
        <v>17.368160895922657</v>
      </c>
      <c r="D65">
        <f t="shared" si="5"/>
        <v>1.8345695235483621</v>
      </c>
      <c r="E65">
        <f t="shared" si="8"/>
        <v>16.289576776754398</v>
      </c>
      <c r="F65">
        <f t="shared" si="8"/>
        <v>21.296846524456367</v>
      </c>
      <c r="G65">
        <f t="shared" si="8"/>
        <v>26.304116272158332</v>
      </c>
      <c r="H65">
        <f t="shared" si="7"/>
        <v>22.11162147513106</v>
      </c>
      <c r="I65">
        <f t="shared" si="3"/>
        <v>20.15733887894314</v>
      </c>
      <c r="J65" s="10">
        <f t="shared" si="4"/>
        <v>12.197931419848135</v>
      </c>
    </row>
    <row r="66" spans="1:10" ht="13.5">
      <c r="A66">
        <v>49</v>
      </c>
      <c r="C66">
        <f t="shared" si="0"/>
        <v>17.504512228912418</v>
      </c>
      <c r="D66">
        <f t="shared" si="5"/>
        <v>1.8347256557857547</v>
      </c>
      <c r="E66">
        <f t="shared" si="8"/>
        <v>16.425836316138316</v>
      </c>
      <c r="F66">
        <f t="shared" si="8"/>
        <v>21.433532210802227</v>
      </c>
      <c r="G66">
        <f t="shared" si="8"/>
        <v>26.441228105466138</v>
      </c>
      <c r="H66">
        <f t="shared" si="7"/>
        <v>22.248376503431196</v>
      </c>
      <c r="I66">
        <f t="shared" si="3"/>
        <v>20.28200714227904</v>
      </c>
      <c r="J66" s="10">
        <f t="shared" si="4"/>
        <v>12.273372674050169</v>
      </c>
    </row>
    <row r="67" spans="1:10" ht="13.5">
      <c r="A67">
        <v>50</v>
      </c>
      <c r="C67">
        <f t="shared" si="0"/>
        <v>17.63595232323922</v>
      </c>
      <c r="D67">
        <f t="shared" si="5"/>
        <v>1.834859433321662</v>
      </c>
      <c r="E67">
        <f t="shared" si="8"/>
        <v>16.55719775968417</v>
      </c>
      <c r="F67">
        <f t="shared" si="8"/>
        <v>21.565258786440307</v>
      </c>
      <c r="G67">
        <f t="shared" si="8"/>
        <v>26.57331981319645</v>
      </c>
      <c r="H67">
        <f t="shared" si="7"/>
        <v>22.380162492781224</v>
      </c>
      <c r="I67">
        <f t="shared" si="3"/>
        <v>20.40214554324674</v>
      </c>
      <c r="J67" s="10">
        <f t="shared" si="4"/>
        <v>12.346072745458159</v>
      </c>
    </row>
    <row r="68" spans="1:10" ht="13.5">
      <c r="A68">
        <v>51</v>
      </c>
      <c r="C68">
        <f t="shared" si="0"/>
        <v>17.762658076808467</v>
      </c>
      <c r="D68">
        <f t="shared" si="5"/>
        <v>1.834974056857533</v>
      </c>
      <c r="E68">
        <f t="shared" si="8"/>
        <v>16.683836123533982</v>
      </c>
      <c r="F68">
        <f t="shared" si="8"/>
        <v>21.69221000349965</v>
      </c>
      <c r="G68">
        <f t="shared" si="8"/>
        <v>26.700583883465313</v>
      </c>
      <c r="H68">
        <f t="shared" si="7"/>
        <v>22.507164616816063</v>
      </c>
      <c r="I68">
        <f t="shared" si="3"/>
        <v>20.517922889353855</v>
      </c>
      <c r="J68" s="10">
        <f t="shared" si="4"/>
        <v>12.416133785572034</v>
      </c>
    </row>
    <row r="69" spans="1:10" ht="13.5">
      <c r="A69">
        <v>52</v>
      </c>
      <c r="C69">
        <f t="shared" si="0"/>
        <v>17.884800015839904</v>
      </c>
      <c r="D69">
        <f t="shared" si="5"/>
        <v>1.8350722688247851</v>
      </c>
      <c r="E69">
        <f t="shared" si="8"/>
        <v>16.805920321571236</v>
      </c>
      <c r="F69">
        <f t="shared" si="8"/>
        <v>21.814562261049595</v>
      </c>
      <c r="G69">
        <f t="shared" si="8"/>
        <v>26.823204200527954</v>
      </c>
      <c r="H69">
        <f t="shared" si="7"/>
        <v>22.62956049258257</v>
      </c>
      <c r="I69">
        <f t="shared" si="3"/>
        <v>20.629501099390843</v>
      </c>
      <c r="J69" s="10">
        <f t="shared" si="4"/>
        <v>12.483653777280978</v>
      </c>
    </row>
    <row r="70" spans="1:10" ht="13.5">
      <c r="A70">
        <v>53</v>
      </c>
      <c r="C70">
        <f t="shared" si="0"/>
        <v>18.002542524369368</v>
      </c>
      <c r="D70">
        <f t="shared" si="5"/>
        <v>1.8351564189989902</v>
      </c>
      <c r="E70">
        <f t="shared" si="8"/>
        <v>16.92361335634658</v>
      </c>
      <c r="F70">
        <f t="shared" si="8"/>
        <v>21.93248497511272</v>
      </c>
      <c r="G70">
        <f t="shared" si="8"/>
        <v>26.941356593878865</v>
      </c>
      <c r="H70">
        <f t="shared" si="7"/>
        <v>22.74752057969325</v>
      </c>
      <c r="I70">
        <f t="shared" si="3"/>
        <v>20.737035567306457</v>
      </c>
      <c r="J70" s="10">
        <f t="shared" si="4"/>
        <v>12.54872675505756</v>
      </c>
    </row>
    <row r="71" spans="1:10" ht="13.5">
      <c r="A71">
        <v>54</v>
      </c>
      <c r="C71">
        <f t="shared" si="0"/>
        <v>18.116044065484104</v>
      </c>
      <c r="D71">
        <f t="shared" si="5"/>
        <v>1.8352285207195527</v>
      </c>
      <c r="E71">
        <f t="shared" si="8"/>
        <v>17.037072507260362</v>
      </c>
      <c r="F71">
        <f t="shared" si="8"/>
        <v>22.046140920293226</v>
      </c>
      <c r="G71">
        <f t="shared" si="8"/>
        <v>27.05520933332609</v>
      </c>
      <c r="H71">
        <f t="shared" si="7"/>
        <v>22.861208546923102</v>
      </c>
      <c r="I71">
        <f t="shared" si="3"/>
        <v>20.840675496403815</v>
      </c>
      <c r="J71" s="10">
        <f t="shared" si="4"/>
        <v>12.61144300719182</v>
      </c>
    </row>
    <row r="72" spans="1:10" ht="13.5">
      <c r="A72">
        <v>55</v>
      </c>
      <c r="C72">
        <f t="shared" si="0"/>
        <v>18.225457394589434</v>
      </c>
      <c r="D72">
        <f t="shared" si="5"/>
        <v>1.8352902990599687</v>
      </c>
      <c r="E72">
        <f t="shared" si="8"/>
        <v>17.146449515508934</v>
      </c>
      <c r="F72">
        <f t="shared" si="8"/>
        <v>22.155686546198993</v>
      </c>
      <c r="G72">
        <f t="shared" si="8"/>
        <v>27.164923576889056</v>
      </c>
      <c r="H72">
        <f t="shared" si="7"/>
        <v>22.970781610025234</v>
      </c>
      <c r="I72">
        <f t="shared" si="3"/>
        <v>20.94056420729902</v>
      </c>
      <c r="J72" s="10">
        <f t="shared" si="4"/>
        <v>12.671889262148099</v>
      </c>
    </row>
    <row r="73" spans="1:10" ht="13.5">
      <c r="A73">
        <v>56</v>
      </c>
      <c r="C73">
        <f t="shared" si="0"/>
        <v>18.330929764993716</v>
      </c>
      <c r="D73">
        <f t="shared" si="5"/>
        <v>1.8353432321011605</v>
      </c>
      <c r="E73">
        <f t="shared" si="8"/>
        <v>17.251890765404085</v>
      </c>
      <c r="F73">
        <f t="shared" si="8"/>
        <v>22.26127227141242</v>
      </c>
      <c r="G73">
        <f t="shared" si="8"/>
        <v>27.27065377742076</v>
      </c>
      <c r="H73">
        <f t="shared" si="7"/>
        <v>23.076390844032126</v>
      </c>
      <c r="I73">
        <f t="shared" si="3"/>
        <v>21.03683942262037</v>
      </c>
      <c r="J73" s="10">
        <f t="shared" si="4"/>
        <v>12.730148860846802</v>
      </c>
    </row>
    <row r="74" spans="1:10" ht="13.5">
      <c r="A74">
        <v>57</v>
      </c>
      <c r="C74">
        <f t="shared" si="0"/>
        <v>18.43260312608841</v>
      </c>
      <c r="D74">
        <f t="shared" si="5"/>
        <v>1.8353885862953805</v>
      </c>
      <c r="E74">
        <f t="shared" si="8"/>
        <v>17.353537461761903</v>
      </c>
      <c r="F74">
        <f t="shared" si="8"/>
        <v>22.363042757401395</v>
      </c>
      <c r="G74">
        <f t="shared" si="8"/>
        <v>27.372548053040887</v>
      </c>
      <c r="H74">
        <f t="shared" si="7"/>
        <v>23.178181472872534</v>
      </c>
      <c r="I74">
        <f t="shared" si="3"/>
        <v>21.12963353102823</v>
      </c>
      <c r="J74" s="10">
        <f t="shared" si="4"/>
        <v>12.786301916432299</v>
      </c>
    </row>
    <row r="75" spans="1:10" ht="13.5">
      <c r="A75">
        <v>58</v>
      </c>
      <c r="C75">
        <f t="shared" si="0"/>
        <v>18.53061431438983</v>
      </c>
      <c r="D75">
        <f t="shared" si="5"/>
        <v>1.8354274467667806</v>
      </c>
      <c r="E75">
        <f t="shared" si="8"/>
        <v>17.451525803130146</v>
      </c>
      <c r="F75">
        <f t="shared" si="8"/>
        <v>22.461137164448985</v>
      </c>
      <c r="G75">
        <f t="shared" si="8"/>
        <v>27.470748525767824</v>
      </c>
      <c r="H75">
        <f t="shared" si="7"/>
        <v>23.276293138758376</v>
      </c>
      <c r="I75">
        <f t="shared" si="3"/>
        <v>21.219073832792752</v>
      </c>
      <c r="J75" s="10">
        <f t="shared" si="4"/>
        <v>12.840425462880875</v>
      </c>
    </row>
    <row r="76" spans="1:10" ht="13.5">
      <c r="A76">
        <v>59</v>
      </c>
      <c r="C76">
        <f t="shared" si="0"/>
        <v>18.625095237699824</v>
      </c>
      <c r="D76">
        <f t="shared" si="5"/>
        <v>1.8354607432736065</v>
      </c>
      <c r="E76">
        <f t="shared" si="8"/>
        <v>17.54598715068516</v>
      </c>
      <c r="F76">
        <f t="shared" si="8"/>
        <v>22.555689391411505</v>
      </c>
      <c r="G76">
        <f t="shared" si="8"/>
        <v>27.565391632137853</v>
      </c>
      <c r="H76">
        <f t="shared" si="7"/>
        <v>23.370860153473206</v>
      </c>
      <c r="I76">
        <f t="shared" si="3"/>
        <v>21.305282768872846</v>
      </c>
      <c r="J76" s="10">
        <f t="shared" si="4"/>
        <v>12.892593593624639</v>
      </c>
    </row>
    <row r="77" spans="1:10" ht="13.5">
      <c r="A77">
        <v>60</v>
      </c>
      <c r="C77">
        <f t="shared" si="0"/>
        <v>18.716173052633113</v>
      </c>
      <c r="D77">
        <f t="shared" si="5"/>
        <v>1.835489272453178</v>
      </c>
      <c r="E77">
        <f t="shared" si="8"/>
        <v>17.637048192680915</v>
      </c>
      <c r="F77">
        <f t="shared" si="8"/>
        <v>22.646828300882962</v>
      </c>
      <c r="G77">
        <f t="shared" si="8"/>
        <v>27.65660840908501</v>
      </c>
      <c r="H77">
        <f t="shared" si="7"/>
        <v>23.462011733416173</v>
      </c>
      <c r="I77">
        <f t="shared" si="3"/>
        <v>21.388378135186343</v>
      </c>
      <c r="J77" s="10">
        <f t="shared" si="4"/>
        <v>12.942877591214124</v>
      </c>
    </row>
    <row r="78" spans="1:10" ht="13.5">
      <c r="A78">
        <v>61</v>
      </c>
      <c r="C78">
        <f t="shared" si="0"/>
        <v>18.80397033575032</v>
      </c>
      <c r="D78">
        <f t="shared" si="5"/>
        <v>1.835513716881877</v>
      </c>
      <c r="E78">
        <f t="shared" si="8"/>
        <v>17.72483110437624</v>
      </c>
      <c r="F78">
        <f t="shared" si="8"/>
        <v>22.734677931144553</v>
      </c>
      <c r="G78">
        <f t="shared" si="8"/>
        <v>27.744524757912863</v>
      </c>
      <c r="H78">
        <f t="shared" si="7"/>
        <v>23.5498722200165</v>
      </c>
      <c r="I78">
        <f t="shared" si="3"/>
        <v>21.46847328354367</v>
      </c>
      <c r="J78" s="10">
        <f t="shared" si="4"/>
        <v>12.991346048910483</v>
      </c>
    </row>
    <row r="79" spans="1:10" ht="13.5">
      <c r="A79">
        <v>62</v>
      </c>
      <c r="C79">
        <f t="shared" si="0"/>
        <v>18.88860524852693</v>
      </c>
      <c r="D79">
        <f t="shared" si="5"/>
        <v>1.8355346614061636</v>
      </c>
      <c r="E79">
        <f t="shared" si="8"/>
        <v>17.809453703402408</v>
      </c>
      <c r="F79">
        <f t="shared" si="8"/>
        <v>22.819357696106103</v>
      </c>
      <c r="G79">
        <f t="shared" si="8"/>
        <v>27.8292616888098</v>
      </c>
      <c r="H79">
        <f t="shared" si="7"/>
        <v>23.63456128692792</v>
      </c>
      <c r="I79">
        <f t="shared" si="3"/>
        <v>21.545677310529886</v>
      </c>
      <c r="J79" s="10">
        <f t="shared" si="4"/>
        <v>13.038064984984812</v>
      </c>
    </row>
    <row r="80" spans="1:10" ht="13.5">
      <c r="A80">
        <v>63</v>
      </c>
      <c r="C80">
        <f t="shared" si="0"/>
        <v>18.97019169638024</v>
      </c>
      <c r="D80">
        <f t="shared" si="5"/>
        <v>1.8355526071353518</v>
      </c>
      <c r="E80">
        <f t="shared" si="8"/>
        <v>17.89102960056344</v>
      </c>
      <c r="F80">
        <f t="shared" si="8"/>
        <v>22.900982574298222</v>
      </c>
      <c r="G80">
        <f t="shared" si="8"/>
        <v>27.910935548033006</v>
      </c>
      <c r="H80">
        <f t="shared" si="7"/>
        <v>23.716194135235334</v>
      </c>
      <c r="I80">
        <f t="shared" si="3"/>
        <v>21.620095235458486</v>
      </c>
      <c r="J80" s="10">
        <f t="shared" si="4"/>
        <v>13.083097950404406</v>
      </c>
    </row>
    <row r="81" spans="1:10" ht="13.5">
      <c r="A81">
        <v>64</v>
      </c>
      <c r="C81">
        <f t="shared" si="0"/>
        <v>19.04883948196832</v>
      </c>
      <c r="D81">
        <f t="shared" si="5"/>
        <v>1.8355679834309264</v>
      </c>
      <c r="E81">
        <f t="shared" si="8"/>
        <v>17.969668346086255</v>
      </c>
      <c r="F81">
        <f t="shared" si="8"/>
        <v>22.97966328784606</v>
      </c>
      <c r="G81">
        <f t="shared" si="8"/>
        <v>27.98965822960586</v>
      </c>
      <c r="H81">
        <f t="shared" si="7"/>
        <v>23.794881677753295</v>
      </c>
      <c r="I81">
        <f t="shared" si="3"/>
        <v>21.691828168381097</v>
      </c>
      <c r="J81" s="10">
        <f t="shared" si="4"/>
        <v>13.126506130501463</v>
      </c>
    </row>
    <row r="82" spans="1:10" ht="13.5">
      <c r="A82">
        <v>65</v>
      </c>
      <c r="C82">
        <f t="shared" si="0"/>
        <v>19.124654452967302</v>
      </c>
      <c r="D82">
        <f t="shared" si="5"/>
        <v>1.8355811581792534</v>
      </c>
      <c r="E82">
        <f aca="true" t="shared" si="9" ref="E82:G101">$C82+($D82/$D$3)*(E$21-$D$2)</f>
        <v>18.045475571358445</v>
      </c>
      <c r="F82">
        <f t="shared" si="9"/>
        <v>23.055506472245376</v>
      </c>
      <c r="G82">
        <f t="shared" si="9"/>
        <v>28.065537373132315</v>
      </c>
      <c r="H82">
        <f t="shared" si="7"/>
        <v>23.870730713364452</v>
      </c>
      <c r="I82">
        <f t="shared" si="3"/>
        <v>21.760973469017447</v>
      </c>
      <c r="J82" s="10">
        <f t="shared" si="4"/>
        <v>13.168348441147343</v>
      </c>
    </row>
    <row r="83" spans="1:10" ht="13.5">
      <c r="A83">
        <v>66</v>
      </c>
      <c r="C83">
        <f t="shared" si="0"/>
        <v>19.197738644525874</v>
      </c>
      <c r="D83">
        <f>1.83566-1.81496*(0.856822)^A83</f>
        <v>1.835592446593464</v>
      </c>
      <c r="E83">
        <f t="shared" si="9"/>
        <v>18.11855312620789</v>
      </c>
      <c r="F83">
        <f t="shared" si="9"/>
        <v>23.12861483766605</v>
      </c>
      <c r="G83">
        <f t="shared" si="9"/>
        <v>28.138676549124213</v>
      </c>
      <c r="H83">
        <f t="shared" si="7"/>
        <v>23.94384409223216</v>
      </c>
      <c r="I83">
        <f t="shared" si="3"/>
        <v>21.82762489736604</v>
      </c>
      <c r="J83" s="10">
        <f t="shared" si="4"/>
        <v>13.208681619892495</v>
      </c>
    </row>
    <row r="84" spans="1:10" ht="13.5">
      <c r="A84">
        <v>67</v>
      </c>
      <c r="C84">
        <f t="shared" si="0"/>
        <v>19.268190416588695</v>
      </c>
      <c r="D84">
        <f>1.83566-1.81496*(0.856822)^A84</f>
        <v>1.8356021187551053</v>
      </c>
      <c r="E84">
        <f t="shared" si="9"/>
        <v>18.188999211792325</v>
      </c>
      <c r="F84">
        <f t="shared" si="9"/>
        <v>23.199087322425747</v>
      </c>
      <c r="G84">
        <f t="shared" si="9"/>
        <v>28.20917543305917</v>
      </c>
      <c r="H84">
        <f t="shared" si="7"/>
        <v>24.014320872623564</v>
      </c>
      <c r="I84">
        <f t="shared" si="3"/>
        <v>21.891872756666825</v>
      </c>
      <c r="J84" s="10">
        <f t="shared" si="4"/>
        <v>13.247560312478337</v>
      </c>
    </row>
    <row r="85" spans="1:10" ht="13.5">
      <c r="A85">
        <v>68</v>
      </c>
      <c r="C85">
        <f t="shared" si="0"/>
        <v>19.33610458627359</v>
      </c>
      <c r="D85">
        <f>1.83566-1.81496*(0.856822)^A85</f>
        <v>1.8356104060759868</v>
      </c>
      <c r="E85">
        <f t="shared" si="9"/>
        <v>18.256908509177432</v>
      </c>
      <c r="F85">
        <f t="shared" si="9"/>
        <v>23.267019239205002</v>
      </c>
      <c r="G85">
        <f t="shared" si="9"/>
        <v>28.27712996923257</v>
      </c>
      <c r="H85">
        <f t="shared" si="7"/>
        <v>24.082256469994576</v>
      </c>
      <c r="I85">
        <f t="shared" si="3"/>
        <v>21.953804029309634</v>
      </c>
      <c r="J85" s="10">
        <f t="shared" si="4"/>
        <v>13.285037155080314</v>
      </c>
    </row>
    <row r="86" spans="1:10" ht="13.5">
      <c r="A86">
        <v>69</v>
      </c>
      <c r="C86">
        <f aca="true" t="shared" si="10" ref="C86:C137">(21.1537-22.0212*((0.963981)^A86))</f>
        <v>19.4015725554806</v>
      </c>
      <c r="D86">
        <f>1.83566-1.81496*(0.856822)^A86</f>
        <v>1.835617506834839</v>
      </c>
      <c r="E86">
        <f t="shared" si="9"/>
        <v>18.3223723036908</v>
      </c>
      <c r="F86">
        <f t="shared" si="9"/>
        <v>23.332502414512895</v>
      </c>
      <c r="G86">
        <f t="shared" si="9"/>
        <v>28.34263252533499</v>
      </c>
      <c r="H86">
        <f aca="true" t="shared" si="11" ref="H86:H117">$C86+($D86/$D$3)*(J$10-$D$2)</f>
        <v>24.147742798914457</v>
      </c>
      <c r="I86">
        <f t="shared" si="3"/>
        <v>22.013502506215122</v>
      </c>
      <c r="J86" s="10">
        <f t="shared" si="4"/>
        <v>13.321162852600994</v>
      </c>
    </row>
    <row r="87" spans="1:10" ht="13.5">
      <c r="A87">
        <v>70</v>
      </c>
      <c r="C87">
        <f t="shared" si="10"/>
        <v>19.464682433904745</v>
      </c>
      <c r="D87">
        <f aca="true" t="shared" si="12" ref="D87:D137">1.83566-1.81496*(0.856822)^A87</f>
        <v>1.8356235909212406</v>
      </c>
      <c r="E87">
        <f t="shared" si="9"/>
        <v>18.385478605145586</v>
      </c>
      <c r="F87">
        <f t="shared" si="9"/>
        <v>23.395625321858816</v>
      </c>
      <c r="G87">
        <f t="shared" si="9"/>
        <v>28.405772038572046</v>
      </c>
      <c r="H87">
        <f t="shared" si="11"/>
        <v>24.21086840834451</v>
      </c>
      <c r="I87">
        <f aca="true" t="shared" si="13" ref="I87:I137">0.9116174*H87</f>
        <v>22.07104891015716</v>
      </c>
      <c r="J87" s="10">
        <f aca="true" t="shared" si="14" ref="J87:J137">I87*0.605136</f>
        <v>13.355986253296862</v>
      </c>
    </row>
    <row r="88" spans="1:10" ht="13.5">
      <c r="A88">
        <v>71</v>
      </c>
      <c r="C88">
        <f t="shared" si="10"/>
        <v>19.52551915761793</v>
      </c>
      <c r="D88">
        <f t="shared" si="12"/>
        <v>1.8356288039003192</v>
      </c>
      <c r="E88">
        <f t="shared" si="9"/>
        <v>18.44631226403273</v>
      </c>
      <c r="F88">
        <f t="shared" si="9"/>
        <v>23.45647320903881</v>
      </c>
      <c r="G88">
        <f t="shared" si="9"/>
        <v>28.46663415404489</v>
      </c>
      <c r="H88">
        <f t="shared" si="11"/>
        <v>24.271718610729636</v>
      </c>
      <c r="I88">
        <f t="shared" si="13"/>
        <v>22.126521013444965</v>
      </c>
      <c r="J88" s="10">
        <f t="shared" si="14"/>
        <v>13.389554419992033</v>
      </c>
    </row>
    <row r="89" spans="1:10" ht="13.5">
      <c r="A89">
        <v>72</v>
      </c>
      <c r="C89">
        <f t="shared" si="10"/>
        <v>19.584164603379687</v>
      </c>
      <c r="D89">
        <f t="shared" si="12"/>
        <v>1.8356332704954792</v>
      </c>
      <c r="E89">
        <f t="shared" si="9"/>
        <v>18.50495508378411</v>
      </c>
      <c r="F89">
        <f t="shared" si="9"/>
        <v>23.515128219904526</v>
      </c>
      <c r="G89">
        <f t="shared" si="9"/>
        <v>28.52530135602494</v>
      </c>
      <c r="H89">
        <f t="shared" si="11"/>
        <v>24.33037560531404</v>
      </c>
      <c r="I89">
        <f t="shared" si="13"/>
        <v>22.17999375033981</v>
      </c>
      <c r="J89" s="10">
        <f t="shared" si="14"/>
        <v>13.421912698105633</v>
      </c>
    </row>
    <row r="90" spans="1:10" ht="13.5">
      <c r="A90">
        <v>73</v>
      </c>
      <c r="C90">
        <f t="shared" si="10"/>
        <v>19.640697698830554</v>
      </c>
      <c r="D90">
        <f t="shared" si="12"/>
        <v>1.8356370975724776</v>
      </c>
      <c r="E90">
        <f t="shared" si="9"/>
        <v>18.561485929211514</v>
      </c>
      <c r="F90">
        <f t="shared" si="9"/>
        <v>23.571669510946897</v>
      </c>
      <c r="G90">
        <f t="shared" si="9"/>
        <v>28.581853092682284</v>
      </c>
      <c r="H90">
        <f t="shared" si="11"/>
        <v>24.38691859605023</v>
      </c>
      <c r="I90">
        <f t="shared" si="13"/>
        <v>22.23153932454296</v>
      </c>
      <c r="J90" s="10">
        <f t="shared" si="14"/>
        <v>13.453104780696629</v>
      </c>
    </row>
    <row r="91" spans="1:10" ht="13.5">
      <c r="A91">
        <v>74</v>
      </c>
      <c r="C91">
        <f t="shared" si="10"/>
        <v>19.695194528716378</v>
      </c>
      <c r="D91">
        <f t="shared" si="12"/>
        <v>1.8356403766962455</v>
      </c>
      <c r="E91">
        <f t="shared" si="9"/>
        <v>18.615980831227734</v>
      </c>
      <c r="F91">
        <f t="shared" si="9"/>
        <v>23.62617336299583</v>
      </c>
      <c r="G91">
        <f t="shared" si="9"/>
        <v>28.63636589476392</v>
      </c>
      <c r="H91">
        <f t="shared" si="11"/>
        <v>24.44142390443421</v>
      </c>
      <c r="I91">
        <f t="shared" si="13"/>
        <v>22.281227312058164</v>
      </c>
      <c r="J91" s="10">
        <f t="shared" si="14"/>
        <v>13.48317277070963</v>
      </c>
    </row>
    <row r="92" spans="1:10" ht="13.5">
      <c r="A92">
        <v>75</v>
      </c>
      <c r="C92">
        <f t="shared" si="10"/>
        <v>19.747728437286543</v>
      </c>
      <c r="D92">
        <f t="shared" si="12"/>
        <v>1.8356431863216303</v>
      </c>
      <c r="E92">
        <f t="shared" si="9"/>
        <v>18.66851308795681</v>
      </c>
      <c r="F92">
        <f t="shared" si="9"/>
        <v>23.67871328830983</v>
      </c>
      <c r="G92">
        <f t="shared" si="9"/>
        <v>28.688913488662845</v>
      </c>
      <c r="H92">
        <f t="shared" si="11"/>
        <v>24.493965077568124</v>
      </c>
      <c r="I92">
        <f t="shared" si="13"/>
        <v>22.32912475970345</v>
      </c>
      <c r="J92" s="10">
        <f t="shared" si="14"/>
        <v>13.512157240587907</v>
      </c>
    </row>
    <row r="93" spans="1:10" ht="13.5">
      <c r="A93">
        <v>76</v>
      </c>
      <c r="C93">
        <f t="shared" si="10"/>
        <v>19.79837012700392</v>
      </c>
      <c r="D93">
        <f t="shared" si="12"/>
        <v>1.835645593670472</v>
      </c>
      <c r="E93">
        <f t="shared" si="9"/>
        <v>18.7191533623404</v>
      </c>
      <c r="F93">
        <f t="shared" si="9"/>
        <v>23.729360133305693</v>
      </c>
      <c r="G93">
        <f t="shared" si="9"/>
        <v>28.739566904270987</v>
      </c>
      <c r="H93">
        <f t="shared" si="11"/>
        <v>24.544612991723543</v>
      </c>
      <c r="I93">
        <f t="shared" si="13"/>
        <v>22.375296279521237</v>
      </c>
      <c r="J93" s="10">
        <f t="shared" si="14"/>
        <v>13.540097289404363</v>
      </c>
    </row>
    <row r="94" spans="1:10" ht="13.5">
      <c r="A94">
        <v>77</v>
      </c>
      <c r="C94">
        <f t="shared" si="10"/>
        <v>19.847187753699366</v>
      </c>
      <c r="D94">
        <f t="shared" si="12"/>
        <v>1.835647656339921</v>
      </c>
      <c r="E94">
        <f t="shared" si="9"/>
        <v>18.76796977634672</v>
      </c>
      <c r="F94">
        <f t="shared" si="9"/>
        <v>23.77818217715716</v>
      </c>
      <c r="G94">
        <f t="shared" si="9"/>
        <v>28.7883945779676</v>
      </c>
      <c r="H94">
        <f t="shared" si="11"/>
        <v>24.59343595165444</v>
      </c>
      <c r="I94">
        <f t="shared" si="13"/>
        <v>22.419804139313744</v>
      </c>
      <c r="J94" s="10">
        <f t="shared" si="14"/>
        <v>13.567030597647761</v>
      </c>
    </row>
    <row r="95" spans="1:10" ht="13.5">
      <c r="A95">
        <v>78</v>
      </c>
      <c r="C95">
        <f t="shared" si="10"/>
        <v>19.894247018298866</v>
      </c>
      <c r="D95">
        <f t="shared" si="12"/>
        <v>1.835649423680484</v>
      </c>
      <c r="E95">
        <f t="shared" si="9"/>
        <v>18.815028001887498</v>
      </c>
      <c r="F95">
        <f t="shared" si="9"/>
        <v>23.82524522647312</v>
      </c>
      <c r="G95">
        <f t="shared" si="9"/>
        <v>28.83546245105874</v>
      </c>
      <c r="H95">
        <f t="shared" si="11"/>
        <v>24.640499785887407</v>
      </c>
      <c r="I95">
        <f t="shared" si="13"/>
        <v>22.462708349511235</v>
      </c>
      <c r="J95" s="10">
        <f t="shared" si="14"/>
        <v>13.59299347978983</v>
      </c>
    </row>
    <row r="96" spans="1:10" ht="13.5">
      <c r="A96">
        <v>79</v>
      </c>
      <c r="C96">
        <f t="shared" si="10"/>
        <v>19.93961125524676</v>
      </c>
      <c r="D96">
        <f t="shared" si="12"/>
        <v>1.8356509379767596</v>
      </c>
      <c r="E96">
        <f t="shared" si="9"/>
        <v>18.860391348547022</v>
      </c>
      <c r="F96">
        <f t="shared" si="9"/>
        <v>23.87061270624934</v>
      </c>
      <c r="G96">
        <f t="shared" si="9"/>
        <v>28.880834063951657</v>
      </c>
      <c r="H96">
        <f t="shared" si="11"/>
        <v>24.685867938197784</v>
      </c>
      <c r="I96">
        <f t="shared" si="13"/>
        <v>22.504066746563225</v>
      </c>
      <c r="J96" s="10">
        <f t="shared" si="14"/>
        <v>13.618020934748284</v>
      </c>
    </row>
    <row r="97" spans="1:10" ht="13.5">
      <c r="A97">
        <v>80</v>
      </c>
      <c r="C97">
        <f t="shared" si="10"/>
        <v>19.983341517744027</v>
      </c>
      <c r="D97">
        <f t="shared" si="12"/>
        <v>1.8356522354591231</v>
      </c>
      <c r="E97">
        <f t="shared" si="9"/>
        <v>18.904120848225624</v>
      </c>
      <c r="F97">
        <f t="shared" si="9"/>
        <v>23.914345747273256</v>
      </c>
      <c r="G97">
        <f t="shared" si="9"/>
        <v>28.924570646320888</v>
      </c>
      <c r="H97">
        <f t="shared" si="11"/>
        <v>24.729601555463766</v>
      </c>
      <c r="I97">
        <f t="shared" si="13"/>
        <v>22.543935073027836</v>
      </c>
      <c r="J97" s="10">
        <f t="shared" si="14"/>
        <v>13.642146694351773</v>
      </c>
    </row>
    <row r="98" spans="1:10" ht="13.5">
      <c r="A98">
        <v>81</v>
      </c>
      <c r="C98">
        <f t="shared" si="10"/>
        <v>20.025496659916406</v>
      </c>
      <c r="D98">
        <f t="shared" si="12"/>
        <v>1.8356533471705567</v>
      </c>
      <c r="E98">
        <f t="shared" si="9"/>
        <v>18.94627533679819</v>
      </c>
      <c r="F98">
        <f t="shared" si="9"/>
        <v>23.9565032701484</v>
      </c>
      <c r="G98">
        <f t="shared" si="9"/>
        <v>28.966731203498604</v>
      </c>
      <c r="H98">
        <f t="shared" si="11"/>
        <v>24.771759572075787</v>
      </c>
      <c r="I98">
        <f t="shared" si="13"/>
        <v>22.58236705452084</v>
      </c>
      <c r="J98" s="10">
        <f t="shared" si="14"/>
        <v>13.665403269904523</v>
      </c>
    </row>
    <row r="99" spans="1:10" ht="13.5">
      <c r="A99">
        <v>82</v>
      </c>
      <c r="C99">
        <f t="shared" si="10"/>
        <v>20.066133416022875</v>
      </c>
      <c r="D99">
        <f t="shared" si="12"/>
        <v>1.8356542997093708</v>
      </c>
      <c r="E99">
        <f t="shared" si="9"/>
        <v>18.986911532885962</v>
      </c>
      <c r="F99">
        <f t="shared" si="9"/>
        <v>23.99714206609337</v>
      </c>
      <c r="G99">
        <f t="shared" si="9"/>
        <v>29.00737259930078</v>
      </c>
      <c r="H99">
        <f t="shared" si="11"/>
        <v>24.812398791065377</v>
      </c>
      <c r="I99">
        <f t="shared" si="13"/>
        <v>22.619414473674162</v>
      </c>
      <c r="J99" s="10">
        <f t="shared" si="14"/>
        <v>13.687821996941288</v>
      </c>
    </row>
    <row r="100" spans="1:10" ht="13.5">
      <c r="A100">
        <v>83</v>
      </c>
      <c r="C100">
        <f t="shared" si="10"/>
        <v>20.105306476811148</v>
      </c>
      <c r="D100">
        <f t="shared" si="12"/>
        <v>1.8356551158655825</v>
      </c>
      <c r="E100">
        <f t="shared" si="9"/>
        <v>19.02608411383789</v>
      </c>
      <c r="F100">
        <f t="shared" si="9"/>
        <v>24.036316874660148</v>
      </c>
      <c r="G100">
        <f t="shared" si="9"/>
        <v>29.046549635482403</v>
      </c>
      <c r="H100">
        <f t="shared" si="11"/>
        <v>24.85157396210609</v>
      </c>
      <c r="I100">
        <f t="shared" si="13"/>
        <v>22.655127241242855</v>
      </c>
      <c r="J100" s="10">
        <f t="shared" si="14"/>
        <v>13.709433078256737</v>
      </c>
    </row>
    <row r="101" spans="1:10" ht="13.5">
      <c r="A101">
        <v>84</v>
      </c>
      <c r="C101">
        <f t="shared" si="10"/>
        <v>20.14306856312289</v>
      </c>
      <c r="D101">
        <f t="shared" si="12"/>
        <v>1.8356558151661801</v>
      </c>
      <c r="E101">
        <f t="shared" si="9"/>
        <v>19.063845789015296</v>
      </c>
      <c r="F101">
        <f t="shared" si="9"/>
        <v>24.074080458506963</v>
      </c>
      <c r="G101">
        <f t="shared" si="9"/>
        <v>29.08431512799863</v>
      </c>
      <c r="H101">
        <f t="shared" si="11"/>
        <v>24.88933785652855</v>
      </c>
      <c r="I101">
        <f t="shared" si="13"/>
        <v>22.689553464490128</v>
      </c>
      <c r="J101" s="10">
        <f t="shared" si="14"/>
        <v>13.730265625287698</v>
      </c>
    </row>
    <row r="102" spans="1:10" ht="13.5">
      <c r="A102">
        <v>85</v>
      </c>
      <c r="C102">
        <f t="shared" si="10"/>
        <v>20.179470496847763</v>
      </c>
      <c r="D102">
        <f t="shared" si="12"/>
        <v>1.8356564143423169</v>
      </c>
      <c r="E102">
        <f aca="true" t="shared" si="15" ref="E102:G118">$C102+($D102/$D$3)*(E$21-$D$2)</f>
        <v>19.10024737047123</v>
      </c>
      <c r="F102">
        <f t="shared" si="15"/>
        <v>24.110483675352835</v>
      </c>
      <c r="G102">
        <f t="shared" si="15"/>
        <v>29.12071998023444</v>
      </c>
      <c r="H102">
        <f t="shared" si="11"/>
        <v>24.925741339482464</v>
      </c>
      <c r="I102">
        <f t="shared" si="13"/>
        <v>22.722739512971522</v>
      </c>
      <c r="J102" s="10">
        <f t="shared" si="14"/>
        <v>13.750347697921535</v>
      </c>
    </row>
    <row r="103" spans="1:10" ht="13.5">
      <c r="A103">
        <v>86</v>
      </c>
      <c r="C103">
        <f t="shared" si="10"/>
        <v>20.214561269321806</v>
      </c>
      <c r="D103">
        <f t="shared" si="12"/>
        <v>1.8356569277296126</v>
      </c>
      <c r="E103">
        <f t="shared" si="15"/>
        <v>19.135337841113493</v>
      </c>
      <c r="F103">
        <f t="shared" si="15"/>
        <v>24.145575547233175</v>
      </c>
      <c r="G103">
        <f t="shared" si="15"/>
        <v>29.15581325335286</v>
      </c>
      <c r="H103">
        <f t="shared" si="11"/>
        <v>24.960833439370035</v>
      </c>
      <c r="I103">
        <f t="shared" si="13"/>
        <v>22.754730081831568</v>
      </c>
      <c r="J103" s="10">
        <f t="shared" si="14"/>
        <v>13.769706342799228</v>
      </c>
    </row>
    <row r="104" spans="1:10" ht="13.5">
      <c r="A104">
        <v>87</v>
      </c>
      <c r="C104">
        <f t="shared" si="10"/>
        <v>20.2483881072621</v>
      </c>
      <c r="D104">
        <f t="shared" si="12"/>
        <v>1.835657367611142</v>
      </c>
      <c r="E104">
        <f t="shared" si="15"/>
        <v>19.16916442043768</v>
      </c>
      <c r="F104">
        <f t="shared" si="15"/>
        <v>24.179403327168977</v>
      </c>
      <c r="G104">
        <f t="shared" si="15"/>
        <v>29.189642233900273</v>
      </c>
      <c r="H104">
        <f t="shared" si="11"/>
        <v>24.99466141466744</v>
      </c>
      <c r="I104">
        <f t="shared" si="13"/>
        <v>22.785568252719454</v>
      </c>
      <c r="J104" s="10">
        <f t="shared" si="14"/>
        <v>13.788367630177639</v>
      </c>
    </row>
    <row r="105" spans="1:10" ht="13.5">
      <c r="A105">
        <v>88</v>
      </c>
      <c r="C105">
        <f t="shared" si="10"/>
        <v>20.28099653632663</v>
      </c>
      <c r="D105">
        <f t="shared" si="12"/>
        <v>1.835657744511314</v>
      </c>
      <c r="E105">
        <f t="shared" si="15"/>
        <v>19.201772627914238</v>
      </c>
      <c r="F105">
        <f t="shared" si="15"/>
        <v>24.212012563355977</v>
      </c>
      <c r="G105">
        <f t="shared" si="15"/>
        <v>29.222252498797715</v>
      </c>
      <c r="H105">
        <f t="shared" si="11"/>
        <v>25.027270818244563</v>
      </c>
      <c r="I105">
        <f t="shared" si="13"/>
        <v>22.815295552423983</v>
      </c>
      <c r="J105" s="10">
        <f t="shared" si="14"/>
        <v>13.80635668941164</v>
      </c>
    </row>
    <row r="106" spans="1:10" ht="13.5">
      <c r="A106">
        <v>89</v>
      </c>
      <c r="C106">
        <f t="shared" si="10"/>
        <v>20.31243044238468</v>
      </c>
      <c r="D106">
        <f t="shared" si="12"/>
        <v>1.8356580674476732</v>
      </c>
      <c r="E106">
        <f t="shared" si="15"/>
        <v>19.233206344110837</v>
      </c>
      <c r="F106">
        <f t="shared" si="15"/>
        <v>24.24344716097432</v>
      </c>
      <c r="G106">
        <f t="shared" si="15"/>
        <v>29.2536879778378</v>
      </c>
      <c r="H106">
        <f t="shared" si="11"/>
        <v>25.058705559286444</v>
      </c>
      <c r="I106">
        <f t="shared" si="13"/>
        <v>22.843952009322255</v>
      </c>
      <c r="J106" s="10">
        <f t="shared" si="14"/>
        <v>13.823697743113232</v>
      </c>
    </row>
    <row r="107" spans="1:10" ht="13.5">
      <c r="A107">
        <v>90</v>
      </c>
      <c r="C107">
        <f t="shared" si="10"/>
        <v>20.342732130580426</v>
      </c>
      <c r="D107">
        <f t="shared" si="12"/>
        <v>1.8356583441466503</v>
      </c>
      <c r="E107">
        <f t="shared" si="15"/>
        <v>19.263507869629116</v>
      </c>
      <c r="F107">
        <f t="shared" si="15"/>
        <v>24.273749441714134</v>
      </c>
      <c r="G107">
        <f t="shared" si="15"/>
        <v>29.283991013799152</v>
      </c>
      <c r="H107">
        <f t="shared" si="11"/>
        <v>25.089007962914707</v>
      </c>
      <c r="I107">
        <f t="shared" si="13"/>
        <v>22.871576207731604</v>
      </c>
      <c r="J107" s="10">
        <f t="shared" si="14"/>
        <v>13.840414140041872</v>
      </c>
    </row>
    <row r="108" spans="1:10" ht="13.5">
      <c r="A108">
        <v>91</v>
      </c>
      <c r="C108">
        <f t="shared" si="10"/>
        <v>20.37194238226905</v>
      </c>
      <c r="D108">
        <f t="shared" si="12"/>
        <v>1.8356585812284212</v>
      </c>
      <c r="E108">
        <f t="shared" si="15"/>
        <v>19.29271798193211</v>
      </c>
      <c r="F108">
        <f t="shared" si="15"/>
        <v>24.302960201107556</v>
      </c>
      <c r="G108">
        <f t="shared" si="15"/>
        <v>29.313202420283005</v>
      </c>
      <c r="H108">
        <f t="shared" si="11"/>
        <v>25.118218827601652</v>
      </c>
      <c r="I108">
        <f t="shared" si="13"/>
        <v>22.898205340249266</v>
      </c>
      <c r="J108" s="10">
        <f t="shared" si="14"/>
        <v>13.85652838677708</v>
      </c>
    </row>
    <row r="109" spans="1:10" ht="13.5">
      <c r="A109">
        <v>92</v>
      </c>
      <c r="C109">
        <f t="shared" si="10"/>
        <v>20.400100509902103</v>
      </c>
      <c r="D109">
        <f t="shared" si="12"/>
        <v>1.8356587843652983</v>
      </c>
      <c r="E109">
        <f t="shared" si="15"/>
        <v>19.320875990136486</v>
      </c>
      <c r="F109">
        <f t="shared" si="15"/>
        <v>24.331118763753246</v>
      </c>
      <c r="G109">
        <f t="shared" si="15"/>
        <v>29.34136153737001</v>
      </c>
      <c r="H109">
        <f t="shared" si="11"/>
        <v>25.146377480465148</v>
      </c>
      <c r="I109">
        <f t="shared" si="13"/>
        <v>22.92387525816019</v>
      </c>
      <c r="J109" s="10">
        <f t="shared" si="14"/>
        <v>13.872062178222025</v>
      </c>
    </row>
    <row r="110" spans="1:10" ht="13.5">
      <c r="A110">
        <v>93</v>
      </c>
      <c r="C110">
        <f t="shared" si="10"/>
        <v>20.427244409935938</v>
      </c>
      <c r="D110">
        <f t="shared" si="12"/>
        <v>1.8356589584174436</v>
      </c>
      <c r="E110">
        <f t="shared" si="15"/>
        <v>19.348019787841203</v>
      </c>
      <c r="F110">
        <f t="shared" si="15"/>
        <v>24.35826303651548</v>
      </c>
      <c r="G110">
        <f t="shared" si="15"/>
        <v>29.36850628518976</v>
      </c>
      <c r="H110">
        <f t="shared" si="11"/>
        <v>25.173521830527985</v>
      </c>
      <c r="I110">
        <f t="shared" si="13"/>
        <v>22.948620519989163</v>
      </c>
      <c r="J110" s="10">
        <f t="shared" si="14"/>
        <v>13.887036426984162</v>
      </c>
    </row>
    <row r="111" spans="1:10" ht="13.5">
      <c r="A111">
        <v>94</v>
      </c>
      <c r="C111">
        <f t="shared" si="10"/>
        <v>20.453410613834453</v>
      </c>
      <c r="D111">
        <f t="shared" si="12"/>
        <v>1.8356591075491508</v>
      </c>
      <c r="E111">
        <f t="shared" si="15"/>
        <v>19.37418590406188</v>
      </c>
      <c r="F111">
        <f t="shared" si="15"/>
        <v>24.38442955977589</v>
      </c>
      <c r="G111">
        <f t="shared" si="15"/>
        <v>29.3946732154899</v>
      </c>
      <c r="H111">
        <f t="shared" si="11"/>
        <v>25.19968842002125</v>
      </c>
      <c r="I111">
        <f t="shared" si="13"/>
        <v>22.97247443826988</v>
      </c>
      <c r="J111" s="10">
        <f t="shared" si="14"/>
        <v>13.901471291676883</v>
      </c>
    </row>
    <row r="112" spans="1:10" ht="13.5">
      <c r="A112">
        <v>95</v>
      </c>
      <c r="C112">
        <f t="shared" si="10"/>
        <v>20.47863433723475</v>
      </c>
      <c r="D112">
        <f t="shared" si="12"/>
        <v>1.8356592353284786</v>
      </c>
      <c r="E112">
        <f t="shared" si="15"/>
        <v>19.399409552337875</v>
      </c>
      <c r="F112">
        <f t="shared" si="15"/>
        <v>24.409653556812483</v>
      </c>
      <c r="G112">
        <f t="shared" si="15"/>
        <v>29.41989756128709</v>
      </c>
      <c r="H112">
        <f t="shared" si="11"/>
        <v>25.224912473807613</v>
      </c>
      <c r="I112">
        <f t="shared" si="13"/>
        <v>22.995469124600064</v>
      </c>
      <c r="J112" s="10">
        <f t="shared" si="14"/>
        <v>13.915386204183985</v>
      </c>
    </row>
    <row r="113" spans="1:10" ht="13.5">
      <c r="A113">
        <v>96</v>
      </c>
      <c r="C113">
        <f t="shared" si="10"/>
        <v>20.502949527341894</v>
      </c>
      <c r="D113">
        <f t="shared" si="12"/>
        <v>1.8356593448126177</v>
      </c>
      <c r="E113">
        <f t="shared" si="15"/>
        <v>19.423724678076866</v>
      </c>
      <c r="F113">
        <f t="shared" si="15"/>
        <v>24.433968981377223</v>
      </c>
      <c r="G113">
        <f t="shared" si="15"/>
        <v>29.44421328467758</v>
      </c>
      <c r="H113">
        <f t="shared" si="11"/>
        <v>25.2492279469968</v>
      </c>
      <c r="I113">
        <f t="shared" si="13"/>
        <v>23.017635533048562</v>
      </c>
      <c r="J113" s="10">
        <f t="shared" si="14"/>
        <v>13.928799895926876</v>
      </c>
    </row>
    <row r="114" spans="1:10" ht="13.5">
      <c r="A114">
        <v>97</v>
      </c>
      <c r="C114">
        <f t="shared" si="10"/>
        <v>20.526388908616564</v>
      </c>
      <c r="D114">
        <f t="shared" si="12"/>
        <v>1.8356594386210368</v>
      </c>
      <c r="E114">
        <f t="shared" si="15"/>
        <v>19.447164004199486</v>
      </c>
      <c r="F114">
        <f t="shared" si="15"/>
        <v>24.457408563540323</v>
      </c>
      <c r="G114">
        <f t="shared" si="15"/>
        <v>29.46765312288116</v>
      </c>
      <c r="H114">
        <f t="shared" si="11"/>
        <v>25.2726675708224</v>
      </c>
      <c r="I114">
        <f t="shared" si="13"/>
        <v>23.039003501977433</v>
      </c>
      <c r="J114" s="10">
        <f t="shared" si="14"/>
        <v>13.941730423172617</v>
      </c>
    </row>
    <row r="115" spans="1:10" ht="13.5">
      <c r="A115">
        <v>98</v>
      </c>
      <c r="C115">
        <f t="shared" si="10"/>
        <v>20.548984026817106</v>
      </c>
      <c r="D115">
        <f t="shared" si="12"/>
        <v>1.835659518998154</v>
      </c>
      <c r="E115">
        <f t="shared" si="15"/>
        <v>19.469759075144538</v>
      </c>
      <c r="F115">
        <f t="shared" si="15"/>
        <v>24.48000385386649</v>
      </c>
      <c r="G115">
        <f t="shared" si="15"/>
        <v>29.49024863258844</v>
      </c>
      <c r="H115">
        <f t="shared" si="11"/>
        <v>25.29526289684591</v>
      </c>
      <c r="I115">
        <f t="shared" si="13"/>
        <v>23.059601794339137</v>
      </c>
      <c r="J115" s="10">
        <f t="shared" si="14"/>
        <v>13.954195191419208</v>
      </c>
    </row>
    <row r="116" spans="1:10" ht="13.5">
      <c r="A116">
        <v>99</v>
      </c>
      <c r="C116">
        <f t="shared" si="10"/>
        <v>20.57076529145518</v>
      </c>
      <c r="D116">
        <f t="shared" si="12"/>
        <v>1.8356595878670363</v>
      </c>
      <c r="E116">
        <f t="shared" si="15"/>
        <v>19.491540299293067</v>
      </c>
      <c r="F116">
        <f t="shared" si="15"/>
        <v>24.501785265985585</v>
      </c>
      <c r="G116">
        <f t="shared" si="15"/>
        <v>29.512030232678104</v>
      </c>
      <c r="H116">
        <f t="shared" si="11"/>
        <v>25.317044339551277</v>
      </c>
      <c r="I116">
        <f t="shared" si="13"/>
        <v>23.079458136506453</v>
      </c>
      <c r="J116" s="10">
        <f t="shared" si="14"/>
        <v>13.966210978892969</v>
      </c>
    </row>
    <row r="117" spans="1:10" ht="13.5">
      <c r="A117">
        <v>100</v>
      </c>
      <c r="B117">
        <v>20</v>
      </c>
      <c r="C117">
        <f t="shared" si="10"/>
        <v>20.591762016722257</v>
      </c>
      <c r="D117">
        <f t="shared" si="12"/>
        <v>1.8356596468754098</v>
      </c>
      <c r="E117">
        <f t="shared" si="15"/>
        <v>19.51253698986781</v>
      </c>
      <c r="F117">
        <f t="shared" si="15"/>
        <v>24.522782117617645</v>
      </c>
      <c r="G117">
        <f t="shared" si="15"/>
        <v>29.533027245367478</v>
      </c>
      <c r="H117">
        <f t="shared" si="11"/>
        <v>25.338041217390327</v>
      </c>
      <c r="I117">
        <f t="shared" si="13"/>
        <v>23.098599255690203</v>
      </c>
      <c r="J117" s="10">
        <f t="shared" si="14"/>
        <v>13.977793959191347</v>
      </c>
    </row>
    <row r="118" spans="1:10" ht="13.5">
      <c r="A118">
        <v>101</v>
      </c>
      <c r="C118">
        <f t="shared" si="10"/>
        <v>20.612002460941937</v>
      </c>
      <c r="D118">
        <f t="shared" si="12"/>
        <v>1.8356596974350823</v>
      </c>
      <c r="E118">
        <f t="shared" si="15"/>
        <v>19.53277740436234</v>
      </c>
      <c r="F118">
        <f t="shared" si="15"/>
        <v>24.543022670109625</v>
      </c>
      <c r="G118">
        <f t="shared" si="15"/>
        <v>29.55326793585691</v>
      </c>
      <c r="H118">
        <f aca="true" t="shared" si="16" ref="H118:H137">$C118+($D118/$D$3)*(J$10-$D$2)</f>
        <v>25.35828179233703</v>
      </c>
      <c r="I118">
        <f t="shared" si="13"/>
        <v>23.117050915997623</v>
      </c>
      <c r="J118" s="10">
        <f t="shared" si="14"/>
        <v>13.988959723103138</v>
      </c>
    </row>
    <row r="119" spans="1:10" ht="13.5">
      <c r="A119">
        <v>102</v>
      </c>
      <c r="C119">
        <f t="shared" si="10"/>
        <v>20.63151386460127</v>
      </c>
      <c r="D119">
        <f t="shared" si="12"/>
        <v>1.835659740755722</v>
      </c>
      <c r="E119">
        <f aca="true" t="shared" si="17" ref="E119:G137">$C119+($D119/$D$3)*(E$21-$D$2)</f>
        <v>19.55228878255251</v>
      </c>
      <c r="F119">
        <f t="shared" si="17"/>
        <v>24.562534166539045</v>
      </c>
      <c r="G119">
        <f t="shared" si="17"/>
        <v>29.57277955052558</v>
      </c>
      <c r="H119">
        <f t="shared" si="16"/>
        <v>25.377793308006154</v>
      </c>
      <c r="I119">
        <f t="shared" si="13"/>
        <v>23.13483795318197</v>
      </c>
      <c r="J119" s="10">
        <f t="shared" si="14"/>
        <v>13.999723299636726</v>
      </c>
    </row>
    <row r="120" spans="1:10" ht="13.5">
      <c r="A120">
        <v>103</v>
      </c>
      <c r="C120">
        <f t="shared" si="10"/>
        <v>20.650322487012197</v>
      </c>
      <c r="D120">
        <f t="shared" si="12"/>
        <v>1.8356597778737993</v>
      </c>
      <c r="E120">
        <f t="shared" si="17"/>
        <v>19.57109738314089</v>
      </c>
      <c r="F120">
        <f t="shared" si="17"/>
        <v>24.581342868437424</v>
      </c>
      <c r="G120">
        <f t="shared" si="17"/>
        <v>29.591588353733954</v>
      </c>
      <c r="H120">
        <f t="shared" si="16"/>
        <v>25.396602026389534</v>
      </c>
      <c r="I120">
        <f t="shared" si="13"/>
        <v>23.151984308131958</v>
      </c>
      <c r="J120" s="10">
        <f t="shared" si="14"/>
        <v>14.01009917628574</v>
      </c>
    </row>
    <row r="121" spans="1:10" ht="13.5">
      <c r="A121">
        <v>104</v>
      </c>
      <c r="C121">
        <f t="shared" si="10"/>
        <v>20.668453641652505</v>
      </c>
      <c r="D121">
        <f t="shared" si="12"/>
        <v>1.8356598096773846</v>
      </c>
      <c r="E121">
        <f t="shared" si="17"/>
        <v>19.589228519083168</v>
      </c>
      <c r="F121">
        <f t="shared" si="17"/>
        <v>24.59947409118433</v>
      </c>
      <c r="G121">
        <f t="shared" si="17"/>
        <v>29.60971966328549</v>
      </c>
      <c r="H121">
        <f t="shared" si="16"/>
        <v>25.41473326326115</v>
      </c>
      <c r="I121">
        <f t="shared" si="13"/>
        <v>23.168513059147646</v>
      </c>
      <c r="J121" s="10">
        <f t="shared" si="14"/>
        <v>14.02010131856037</v>
      </c>
    </row>
    <row r="122" spans="1:10" ht="13.5">
      <c r="A122">
        <v>105</v>
      </c>
      <c r="C122">
        <f t="shared" si="10"/>
        <v>20.685931730233822</v>
      </c>
      <c r="D122">
        <f t="shared" si="12"/>
        <v>1.835659836927396</v>
      </c>
      <c r="E122">
        <f t="shared" si="17"/>
        <v>19.606706591643597</v>
      </c>
      <c r="F122">
        <f t="shared" si="17"/>
        <v>24.616952238120877</v>
      </c>
      <c r="G122">
        <f t="shared" si="17"/>
        <v>29.627197884598154</v>
      </c>
      <c r="H122">
        <f t="shared" si="16"/>
        <v>25.43221142230006</v>
      </c>
      <c r="I122">
        <f t="shared" si="13"/>
        <v>23.184446453047485</v>
      </c>
      <c r="J122" s="10">
        <f t="shared" si="14"/>
        <v>14.029743188811343</v>
      </c>
    </row>
    <row r="123" spans="1:10" ht="13.5">
      <c r="A123">
        <v>106</v>
      </c>
      <c r="C123">
        <f t="shared" si="10"/>
        <v>20.70278027554253</v>
      </c>
      <c r="D123">
        <f t="shared" si="12"/>
        <v>1.8356598602758052</v>
      </c>
      <c r="E123">
        <f t="shared" si="17"/>
        <v>19.62355512322526</v>
      </c>
      <c r="F123">
        <f t="shared" si="17"/>
        <v>24.633800833429632</v>
      </c>
      <c r="G123">
        <f t="shared" si="17"/>
        <v>29.644046543634</v>
      </c>
      <c r="H123">
        <f t="shared" si="16"/>
        <v>25.449060027978387</v>
      </c>
      <c r="I123">
        <f t="shared" si="13"/>
        <v>23.199805935149584</v>
      </c>
      <c r="J123" s="10">
        <f t="shared" si="14"/>
        <v>14.03903776437268</v>
      </c>
    </row>
    <row r="124" spans="1:10" ht="13.5">
      <c r="A124">
        <v>107</v>
      </c>
      <c r="C124">
        <f t="shared" si="10"/>
        <v>20.719021953097766</v>
      </c>
      <c r="D124">
        <f t="shared" si="12"/>
        <v>1.835659880281236</v>
      </c>
      <c r="E124">
        <f t="shared" si="17"/>
        <v>19.639796789018856</v>
      </c>
      <c r="F124">
        <f t="shared" si="17"/>
        <v>24.650042553826005</v>
      </c>
      <c r="G124">
        <f t="shared" si="17"/>
        <v>29.660288318633153</v>
      </c>
      <c r="H124">
        <f t="shared" si="16"/>
        <v>25.46530175725964</v>
      </c>
      <c r="I124">
        <f t="shared" si="13"/>
        <v>23.214612178168462</v>
      </c>
      <c r="J124" s="10">
        <f t="shared" si="14"/>
        <v>14.04799755504815</v>
      </c>
    </row>
    <row r="125" spans="1:10" ht="13.5">
      <c r="A125">
        <v>108</v>
      </c>
      <c r="C125">
        <f t="shared" si="10"/>
        <v>20.734678621669136</v>
      </c>
      <c r="D125">
        <f t="shared" si="12"/>
        <v>1.8356598974223293</v>
      </c>
      <c r="E125">
        <f t="shared" si="17"/>
        <v>19.6554534475126</v>
      </c>
      <c r="F125">
        <f t="shared" si="17"/>
        <v>24.665699259104606</v>
      </c>
      <c r="G125">
        <f t="shared" si="17"/>
        <v>29.675945070696613</v>
      </c>
      <c r="H125">
        <f t="shared" si="16"/>
        <v>25.480958470151</v>
      </c>
      <c r="I125">
        <f t="shared" si="13"/>
        <v>23.228885110067033</v>
      </c>
      <c r="J125" s="10">
        <f t="shared" si="14"/>
        <v>14.056634619965525</v>
      </c>
    </row>
    <row r="126" spans="1:10" ht="13.5">
      <c r="A126">
        <v>109</v>
      </c>
      <c r="C126">
        <f t="shared" si="10"/>
        <v>20.749771352695234</v>
      </c>
      <c r="D126">
        <f t="shared" si="12"/>
        <v>1.835659912109195</v>
      </c>
      <c r="E126">
        <f t="shared" si="17"/>
        <v>19.67054616990396</v>
      </c>
      <c r="F126">
        <f t="shared" si="17"/>
        <v>24.680792021582267</v>
      </c>
      <c r="G126">
        <f t="shared" si="17"/>
        <v>29.69103787326057</v>
      </c>
      <c r="H126">
        <f t="shared" si="16"/>
        <v>25.496051239151434</v>
      </c>
      <c r="I126">
        <f t="shared" si="13"/>
        <v>23.24264394090201</v>
      </c>
      <c r="J126" s="10">
        <f t="shared" si="14"/>
        <v>14.064960583821678</v>
      </c>
    </row>
    <row r="127" spans="1:10" ht="13.5">
      <c r="A127">
        <v>110</v>
      </c>
      <c r="C127">
        <f t="shared" si="10"/>
        <v>20.764320458642505</v>
      </c>
      <c r="D127">
        <f t="shared" si="12"/>
        <v>1.8356599246932246</v>
      </c>
      <c r="E127">
        <f t="shared" si="17"/>
        <v>19.685095268452805</v>
      </c>
      <c r="F127">
        <f t="shared" si="17"/>
        <v>24.69534115447793</v>
      </c>
      <c r="G127">
        <f t="shared" si="17"/>
        <v>29.705587040503055</v>
      </c>
      <c r="H127">
        <f t="shared" si="16"/>
        <v>25.51060037763596</v>
      </c>
      <c r="I127">
        <f t="shared" si="13"/>
        <v>23.255907188699513</v>
      </c>
      <c r="J127" s="10">
        <f t="shared" si="14"/>
        <v>14.07298665254087</v>
      </c>
    </row>
    <row r="128" spans="1:10" ht="13.5">
      <c r="A128">
        <v>111</v>
      </c>
      <c r="C128">
        <f t="shared" si="10"/>
        <v>20.77834552034266</v>
      </c>
      <c r="D128">
        <f t="shared" si="12"/>
        <v>1.835659935475498</v>
      </c>
      <c r="E128">
        <f t="shared" si="17"/>
        <v>19.699120323813823</v>
      </c>
      <c r="F128">
        <f t="shared" si="17"/>
        <v>24.709366239268057</v>
      </c>
      <c r="G128">
        <f t="shared" si="17"/>
        <v>29.719612154722295</v>
      </c>
      <c r="H128">
        <f t="shared" si="16"/>
        <v>25.524625467214747</v>
      </c>
      <c r="I128">
        <f t="shared" si="13"/>
        <v>23.268692704396095</v>
      </c>
      <c r="J128" s="10">
        <f t="shared" si="14"/>
        <v>14.080723628367435</v>
      </c>
    </row>
    <row r="129" spans="1:10" ht="13.5">
      <c r="A129">
        <v>112</v>
      </c>
      <c r="C129">
        <f t="shared" si="10"/>
        <v>20.791865413345437</v>
      </c>
      <c r="D129">
        <f t="shared" si="12"/>
        <v>1.8356599447139872</v>
      </c>
      <c r="E129">
        <f t="shared" si="17"/>
        <v>19.712640211385086</v>
      </c>
      <c r="F129">
        <f t="shared" si="17"/>
        <v>24.722886152054834</v>
      </c>
      <c r="G129">
        <f t="shared" si="17"/>
        <v>29.73313209272458</v>
      </c>
      <c r="H129">
        <f t="shared" si="16"/>
        <v>25.53814538410455</v>
      </c>
      <c r="I129">
        <f t="shared" si="13"/>
        <v>23.28101769587939</v>
      </c>
      <c r="J129" s="10">
        <f t="shared" si="14"/>
        <v>14.088181924413671</v>
      </c>
    </row>
    <row r="130" spans="1:10" ht="13.5">
      <c r="A130">
        <v>113</v>
      </c>
      <c r="C130">
        <f t="shared" si="10"/>
        <v>20.80489833332215</v>
      </c>
      <c r="D130">
        <f t="shared" si="12"/>
        <v>1.8356599526297281</v>
      </c>
      <c r="E130">
        <f t="shared" si="17"/>
        <v>19.72567312670796</v>
      </c>
      <c r="F130">
        <f t="shared" si="17"/>
        <v>24.73591908898291</v>
      </c>
      <c r="G130">
        <f t="shared" si="17"/>
        <v>29.74616505125786</v>
      </c>
      <c r="H130">
        <f t="shared" si="16"/>
        <v>25.55117832454819</v>
      </c>
      <c r="I130">
        <f t="shared" si="13"/>
        <v>23.292898751160976</v>
      </c>
      <c r="J130" s="10">
        <f t="shared" si="14"/>
        <v>14.095371578682549</v>
      </c>
    </row>
    <row r="131" spans="1:10" ht="13.5">
      <c r="A131">
        <v>114</v>
      </c>
      <c r="C131">
        <f t="shared" si="10"/>
        <v>20.817461820554218</v>
      </c>
      <c r="D131">
        <f t="shared" si="12"/>
        <v>1.8356599594121088</v>
      </c>
      <c r="E131">
        <f t="shared" si="17"/>
        <v>19.738236609952516</v>
      </c>
      <c r="F131">
        <f t="shared" si="17"/>
        <v>24.74848259073928</v>
      </c>
      <c r="G131">
        <f t="shared" si="17"/>
        <v>29.75872857152605</v>
      </c>
      <c r="H131">
        <f t="shared" si="16"/>
        <v>25.563741829316772</v>
      </c>
      <c r="I131">
        <f t="shared" si="13"/>
        <v>23.304351860713</v>
      </c>
      <c r="J131" s="10">
        <f t="shared" si="14"/>
        <v>14.10230226758442</v>
      </c>
    </row>
    <row r="132" spans="1:10" ht="13.5">
      <c r="A132">
        <v>115</v>
      </c>
      <c r="C132">
        <f t="shared" si="10"/>
        <v>20.82957278353968</v>
      </c>
      <c r="D132">
        <f t="shared" si="12"/>
        <v>1.835659965223402</v>
      </c>
      <c r="E132">
        <f t="shared" si="17"/>
        <v>19.750347569521388</v>
      </c>
      <c r="F132">
        <f t="shared" si="17"/>
        <v>24.760593566169483</v>
      </c>
      <c r="G132">
        <f t="shared" si="17"/>
        <v>29.770839562817578</v>
      </c>
      <c r="H132">
        <f t="shared" si="16"/>
        <v>25.575852807327905</v>
      </c>
      <c r="I132">
        <f t="shared" si="13"/>
        <v>23.315392438998966</v>
      </c>
      <c r="J132" s="10">
        <f t="shared" si="14"/>
        <v>14.108983318966079</v>
      </c>
    </row>
    <row r="133" spans="1:10" ht="13.5">
      <c r="A133">
        <v>116</v>
      </c>
      <c r="C133">
        <f t="shared" si="10"/>
        <v>20.841247521749363</v>
      </c>
      <c r="D133">
        <f t="shared" si="12"/>
        <v>1.8356599702026457</v>
      </c>
      <c r="E133">
        <f t="shared" si="17"/>
        <v>19.762022304803665</v>
      </c>
      <c r="F133">
        <f t="shared" si="17"/>
        <v>24.772268315042094</v>
      </c>
      <c r="G133">
        <f t="shared" si="17"/>
        <v>29.782514325280527</v>
      </c>
      <c r="H133">
        <f t="shared" si="16"/>
        <v>25.587527558411914</v>
      </c>
      <c r="I133">
        <f t="shared" si="13"/>
        <v>23.32603534522782</v>
      </c>
      <c r="J133" s="10">
        <f t="shared" si="14"/>
        <v>14.115423724669782</v>
      </c>
    </row>
    <row r="134" spans="1:10" ht="13.5">
      <c r="A134">
        <v>117</v>
      </c>
      <c r="C134">
        <f t="shared" si="10"/>
        <v>20.852501747563473</v>
      </c>
      <c r="D134">
        <f t="shared" si="12"/>
        <v>1.8356599744689712</v>
      </c>
      <c r="E134">
        <f t="shared" si="17"/>
        <v>19.773276528109506</v>
      </c>
      <c r="F134">
        <f t="shared" si="17"/>
        <v>24.783522549992437</v>
      </c>
      <c r="G134">
        <f t="shared" si="17"/>
        <v>29.79376857187537</v>
      </c>
      <c r="H134">
        <f t="shared" si="16"/>
        <v>25.598781795257032</v>
      </c>
      <c r="I134">
        <f t="shared" si="13"/>
        <v>23.336294903359548</v>
      </c>
      <c r="J134" s="10">
        <f t="shared" si="14"/>
        <v>14.121632152639384</v>
      </c>
    </row>
    <row r="135" spans="1:10" ht="13.5">
      <c r="A135">
        <v>118</v>
      </c>
      <c r="C135">
        <f t="shared" si="10"/>
        <v>20.86335060741798</v>
      </c>
      <c r="D135">
        <f t="shared" si="12"/>
        <v>1.835659978124453</v>
      </c>
      <c r="E135">
        <f t="shared" si="17"/>
        <v>19.784125385814875</v>
      </c>
      <c r="F135">
        <f t="shared" si="17"/>
        <v>24.79437141767507</v>
      </c>
      <c r="G135">
        <f t="shared" si="17"/>
        <v>29.804617449535264</v>
      </c>
      <c r="H135">
        <f t="shared" si="16"/>
        <v>25.60963066456315</v>
      </c>
      <c r="I135">
        <f t="shared" si="13"/>
        <v>23.34618492138933</v>
      </c>
      <c r="J135" s="10">
        <f t="shared" si="14"/>
        <v>14.127616958589854</v>
      </c>
    </row>
    <row r="136" spans="1:10" ht="13.5">
      <c r="A136">
        <v>119</v>
      </c>
      <c r="C136">
        <f t="shared" si="10"/>
        <v>20.873808702189393</v>
      </c>
      <c r="D136">
        <f t="shared" si="12"/>
        <v>1.83565998125655</v>
      </c>
      <c r="E136">
        <f t="shared" si="17"/>
        <v>19.79458347874486</v>
      </c>
      <c r="F136">
        <f t="shared" si="17"/>
        <v>24.80482951915379</v>
      </c>
      <c r="G136">
        <f t="shared" si="17"/>
        <v>29.81507555956272</v>
      </c>
      <c r="H136">
        <f t="shared" si="16"/>
        <v>25.620088767432907</v>
      </c>
      <c r="I136">
        <f t="shared" si="13"/>
        <v>23.355718709936394</v>
      </c>
      <c r="J136" s="10">
        <f t="shared" si="14"/>
        <v>14.133386197256069</v>
      </c>
    </row>
    <row r="137" spans="1:10" ht="13.5">
      <c r="A137">
        <v>120</v>
      </c>
      <c r="C137">
        <f t="shared" si="10"/>
        <v>20.883890106845236</v>
      </c>
      <c r="D137">
        <f t="shared" si="12"/>
        <v>1.8356599839401997</v>
      </c>
      <c r="E137">
        <f t="shared" si="17"/>
        <v>19.804664881822923</v>
      </c>
      <c r="F137">
        <f t="shared" si="17"/>
        <v>24.814910929556603</v>
      </c>
      <c r="G137">
        <f t="shared" si="17"/>
        <v>29.825156977290284</v>
      </c>
      <c r="H137">
        <f t="shared" si="16"/>
        <v>25.63017017902759</v>
      </c>
      <c r="I137">
        <f t="shared" si="13"/>
        <v>23.364909100162667</v>
      </c>
      <c r="J137" s="10">
        <f t="shared" si="14"/>
        <v>14.138947633236036</v>
      </c>
    </row>
    <row r="138" spans="1:11" ht="13.5">
      <c r="A138">
        <v>0</v>
      </c>
      <c r="K138" s="10">
        <f>+J12</f>
        <v>11.237523255690203</v>
      </c>
    </row>
    <row r="139" spans="1:11" ht="13.5">
      <c r="A139">
        <v>120</v>
      </c>
      <c r="K139" s="10">
        <f>+J12</f>
        <v>11.237523255690203</v>
      </c>
    </row>
    <row r="140" ht="13.5">
      <c r="I140" s="10"/>
    </row>
    <row r="141" ht="13.5">
      <c r="I141" s="10"/>
    </row>
    <row r="142" ht="13.5">
      <c r="I142" s="10"/>
    </row>
    <row r="143" ht="13.5">
      <c r="I143" s="10"/>
    </row>
    <row r="144" ht="13.5">
      <c r="I144" s="10"/>
    </row>
    <row r="145" ht="13.5">
      <c r="I145" s="10"/>
    </row>
    <row r="146" ht="13.5">
      <c r="I146" s="10"/>
    </row>
    <row r="147" ht="13.5">
      <c r="I147" s="10"/>
    </row>
    <row r="148" ht="13.5">
      <c r="I148" s="10"/>
    </row>
    <row r="149" ht="13.5">
      <c r="I149" s="10"/>
    </row>
    <row r="150" ht="13.5">
      <c r="I150" s="10"/>
    </row>
    <row r="151" ht="13.5">
      <c r="I151" s="10"/>
    </row>
    <row r="152" ht="13.5">
      <c r="I152" s="10"/>
    </row>
    <row r="153" ht="13.5">
      <c r="I153" s="10"/>
    </row>
    <row r="154" ht="13.5">
      <c r="I154" s="10"/>
    </row>
    <row r="155" ht="13.5">
      <c r="I155" s="10"/>
    </row>
    <row r="156" ht="13.5">
      <c r="I156" s="10"/>
    </row>
    <row r="157" ht="13.5">
      <c r="I157" s="10"/>
    </row>
    <row r="158" ht="13.5">
      <c r="I158" s="10"/>
    </row>
    <row r="159" ht="13.5">
      <c r="I159" s="10"/>
    </row>
    <row r="160" ht="13.5">
      <c r="I160" s="10"/>
    </row>
    <row r="161" ht="13.5">
      <c r="I161" s="10"/>
    </row>
    <row r="162" ht="13.5">
      <c r="I162" s="10"/>
    </row>
    <row r="163" ht="13.5">
      <c r="I163" s="10"/>
    </row>
    <row r="164" ht="13.5">
      <c r="I164" s="10"/>
    </row>
    <row r="165" ht="13.5">
      <c r="I165" s="10"/>
    </row>
    <row r="166" ht="13.5">
      <c r="I166" s="10"/>
    </row>
    <row r="167" ht="13.5">
      <c r="I167" s="10"/>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H1">
      <selection activeCell="H1" sqref="A1:IV16384"/>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北海道立林業試験場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ohno</dc:creator>
  <cp:keywords/>
  <dc:description/>
  <cp:lastModifiedBy>ohno</cp:lastModifiedBy>
  <dcterms:created xsi:type="dcterms:W3CDTF">2004-03-30T06:44:39Z</dcterms:created>
  <dcterms:modified xsi:type="dcterms:W3CDTF">2006-01-10T04:25:45Z</dcterms:modified>
  <cp:category/>
  <cp:version/>
  <cp:contentType/>
  <cp:contentStatus/>
</cp:coreProperties>
</file>